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TRƯỜNG" sheetId="2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R60" i="2" l="1"/>
  <c r="R59" i="2"/>
  <c r="R58" i="2"/>
  <c r="R57" i="2"/>
  <c r="R56" i="2"/>
  <c r="R61" i="2" s="1"/>
  <c r="Z67" i="2"/>
  <c r="Q67" i="2"/>
  <c r="W67" i="2" s="1"/>
  <c r="Z66" i="2"/>
  <c r="Q66" i="2"/>
  <c r="Y66" i="2" s="1"/>
  <c r="Z65" i="2"/>
  <c r="Q65" i="2"/>
  <c r="S65" i="2" s="1"/>
  <c r="U66" i="2" l="1"/>
  <c r="S66" i="2"/>
  <c r="W66" i="2"/>
  <c r="Y67" i="2"/>
  <c r="U65" i="2"/>
  <c r="W65" i="2"/>
  <c r="Y65" i="2"/>
  <c r="S67" i="2"/>
  <c r="U67" i="2"/>
  <c r="L84" i="2" l="1"/>
  <c r="L78" i="2"/>
  <c r="L77" i="2"/>
  <c r="F85" i="2"/>
  <c r="F86" i="2"/>
  <c r="F87" i="2"/>
  <c r="F88" i="2"/>
  <c r="F89" i="2"/>
  <c r="F84" i="2"/>
  <c r="F78" i="2"/>
  <c r="F79" i="2"/>
  <c r="F80" i="2"/>
  <c r="F81" i="2"/>
  <c r="F82" i="2"/>
  <c r="F77" i="2"/>
  <c r="L71" i="2"/>
  <c r="L72" i="2"/>
  <c r="L73" i="2"/>
  <c r="L74" i="2"/>
  <c r="L75" i="2"/>
  <c r="L70" i="2"/>
  <c r="F71" i="2"/>
  <c r="F72" i="2"/>
  <c r="F73" i="2"/>
  <c r="F74" i="2"/>
  <c r="F70" i="2"/>
  <c r="F64" i="2"/>
  <c r="F63" i="2"/>
  <c r="F57" i="2"/>
  <c r="F56" i="2"/>
  <c r="C56" i="2"/>
  <c r="C57" i="2"/>
  <c r="C29" i="2"/>
  <c r="D29" i="2"/>
  <c r="E29" i="2"/>
  <c r="F29" i="2"/>
  <c r="G29" i="2"/>
  <c r="H29" i="2"/>
  <c r="I29" i="2"/>
  <c r="R29" i="2" l="1"/>
  <c r="Q29" i="2"/>
  <c r="R25" i="2"/>
  <c r="R26" i="2"/>
  <c r="R27" i="2"/>
  <c r="R28" i="2"/>
  <c r="Q28" i="2"/>
  <c r="Q27" i="2"/>
  <c r="P28" i="2"/>
  <c r="P27" i="2"/>
  <c r="R24" i="2"/>
  <c r="Q26" i="2"/>
  <c r="Q25" i="2"/>
  <c r="Q24" i="2"/>
  <c r="P26" i="2"/>
  <c r="P25" i="2"/>
  <c r="P24" i="2"/>
  <c r="T16" i="2"/>
  <c r="T17" i="2"/>
  <c r="T15" i="2"/>
  <c r="S18" i="2"/>
  <c r="S19" i="2"/>
  <c r="S17" i="2"/>
  <c r="Q17" i="2"/>
  <c r="L20" i="2"/>
  <c r="M20" i="2"/>
  <c r="N20" i="2"/>
  <c r="N16" i="2"/>
  <c r="N17" i="2"/>
  <c r="N18" i="2"/>
  <c r="N19" i="2"/>
  <c r="N15" i="2"/>
  <c r="K16" i="2"/>
  <c r="K17" i="2"/>
  <c r="K18" i="2"/>
  <c r="K19" i="2"/>
  <c r="K15" i="2"/>
  <c r="J20" i="2"/>
  <c r="J16" i="2"/>
  <c r="J17" i="2"/>
  <c r="J18" i="2"/>
  <c r="J19" i="2"/>
  <c r="J15" i="2"/>
  <c r="H16" i="2"/>
  <c r="H17" i="2"/>
  <c r="H18" i="2"/>
  <c r="H19" i="2"/>
  <c r="H15" i="2"/>
  <c r="C16" i="2"/>
  <c r="C17" i="2"/>
  <c r="C18" i="2"/>
  <c r="C19" i="2"/>
  <c r="C15" i="2"/>
  <c r="T9" i="2"/>
  <c r="T10" i="2"/>
  <c r="T8" i="2"/>
  <c r="S11" i="2"/>
  <c r="S12" i="2"/>
  <c r="S10" i="2"/>
  <c r="Q10" i="2"/>
  <c r="N9" i="2"/>
  <c r="N10" i="2"/>
  <c r="N11" i="2"/>
  <c r="N12" i="2"/>
  <c r="N8" i="2"/>
  <c r="K9" i="2"/>
  <c r="K10" i="2"/>
  <c r="K11" i="2"/>
  <c r="K12" i="2"/>
  <c r="K8" i="2"/>
  <c r="J9" i="2"/>
  <c r="J10" i="2"/>
  <c r="J11" i="2"/>
  <c r="J12" i="2"/>
  <c r="J8" i="2"/>
  <c r="H9" i="2"/>
  <c r="H10" i="2"/>
  <c r="H11" i="2"/>
  <c r="H12" i="2"/>
  <c r="H8" i="2"/>
  <c r="F10" i="2" l="1"/>
  <c r="F11" i="2"/>
  <c r="F12" i="2"/>
  <c r="D9" i="2"/>
  <c r="D10" i="2"/>
  <c r="D11" i="2"/>
  <c r="D12" i="2"/>
  <c r="D8" i="2"/>
  <c r="G89" i="2" l="1"/>
  <c r="G88" i="2"/>
  <c r="G87" i="2"/>
  <c r="G86" i="2"/>
  <c r="I84" i="2"/>
  <c r="G82" i="2"/>
  <c r="G81" i="2"/>
  <c r="G80" i="2"/>
  <c r="G79" i="2"/>
  <c r="I78" i="2"/>
  <c r="E78" i="2"/>
  <c r="G78" i="2"/>
  <c r="I77" i="2"/>
  <c r="K77" i="2" s="1"/>
  <c r="G77" i="2"/>
  <c r="E77" i="2"/>
  <c r="I75" i="2"/>
  <c r="K75" i="2" s="1"/>
  <c r="I74" i="2"/>
  <c r="O74" i="2" s="1"/>
  <c r="G74" i="2"/>
  <c r="I73" i="2"/>
  <c r="M73" i="2" s="1"/>
  <c r="G73" i="2"/>
  <c r="I72" i="2"/>
  <c r="E72" i="2"/>
  <c r="G72" i="2"/>
  <c r="I71" i="2"/>
  <c r="K71" i="2" s="1"/>
  <c r="G71" i="2"/>
  <c r="E71" i="2"/>
  <c r="I70" i="2"/>
  <c r="E70" i="2"/>
  <c r="I68" i="2"/>
  <c r="O68" i="2" s="1"/>
  <c r="O67" i="2"/>
  <c r="I67" i="2"/>
  <c r="K67" i="2" s="1"/>
  <c r="I66" i="2"/>
  <c r="M66" i="2" s="1"/>
  <c r="I65" i="2"/>
  <c r="O65" i="2" s="1"/>
  <c r="I64" i="2"/>
  <c r="O64" i="2" s="1"/>
  <c r="E64" i="2"/>
  <c r="I63" i="2"/>
  <c r="M63" i="2" s="1"/>
  <c r="G63" i="2"/>
  <c r="X61" i="2"/>
  <c r="M61" i="2"/>
  <c r="I61" i="2"/>
  <c r="K61" i="2" s="1"/>
  <c r="V60" i="2"/>
  <c r="I60" i="2"/>
  <c r="M60" i="2" s="1"/>
  <c r="T59" i="2"/>
  <c r="I59" i="2"/>
  <c r="V58" i="2"/>
  <c r="I58" i="2"/>
  <c r="K58" i="2" s="1"/>
  <c r="V57" i="2"/>
  <c r="I57" i="2"/>
  <c r="O57" i="2" s="1"/>
  <c r="G57" i="2"/>
  <c r="V56" i="2"/>
  <c r="I56" i="2"/>
  <c r="K56" i="2" s="1"/>
  <c r="G56" i="2"/>
  <c r="B38" i="2"/>
  <c r="P29" i="2"/>
  <c r="B29" i="2"/>
  <c r="T20" i="2"/>
  <c r="S20" i="2"/>
  <c r="R20" i="2"/>
  <c r="Q20" i="2"/>
  <c r="P20" i="2"/>
  <c r="O20" i="2"/>
  <c r="K20" i="2"/>
  <c r="I20" i="2"/>
  <c r="H20" i="2"/>
  <c r="B20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O75" i="2" l="1"/>
  <c r="M75" i="2"/>
  <c r="K73" i="2"/>
  <c r="K68" i="2"/>
  <c r="O73" i="2"/>
  <c r="T57" i="2"/>
  <c r="E57" i="2"/>
  <c r="O61" i="2"/>
  <c r="G64" i="2"/>
  <c r="K74" i="2"/>
  <c r="O56" i="2"/>
  <c r="O58" i="2"/>
  <c r="M58" i="2"/>
  <c r="T56" i="2"/>
  <c r="K66" i="2"/>
  <c r="M68" i="2"/>
  <c r="E85" i="2"/>
  <c r="M56" i="2"/>
  <c r="O66" i="2"/>
  <c r="E82" i="2"/>
  <c r="V59" i="2"/>
  <c r="E63" i="2"/>
  <c r="M74" i="2"/>
  <c r="E86" i="2"/>
  <c r="G85" i="2"/>
  <c r="G70" i="2"/>
  <c r="E84" i="2"/>
  <c r="M67" i="2"/>
  <c r="G84" i="2"/>
  <c r="O60" i="2"/>
  <c r="O63" i="2"/>
  <c r="K59" i="2"/>
  <c r="T60" i="2"/>
  <c r="K72" i="2"/>
  <c r="K78" i="2"/>
  <c r="E56" i="2"/>
  <c r="O59" i="2"/>
  <c r="K65" i="2"/>
  <c r="K70" i="2"/>
  <c r="M71" i="2"/>
  <c r="O72" i="2"/>
  <c r="M77" i="2"/>
  <c r="O78" i="2"/>
  <c r="K84" i="2"/>
  <c r="M72" i="2"/>
  <c r="M78" i="2"/>
  <c r="M65" i="2"/>
  <c r="M70" i="2"/>
  <c r="O71" i="2"/>
  <c r="O77" i="2"/>
  <c r="M84" i="2"/>
  <c r="M59" i="2"/>
  <c r="O70" i="2"/>
  <c r="O84" i="2"/>
  <c r="K57" i="2"/>
  <c r="E81" i="2"/>
  <c r="E89" i="2"/>
  <c r="M57" i="2"/>
  <c r="K64" i="2"/>
  <c r="E74" i="2"/>
  <c r="E80" i="2"/>
  <c r="E88" i="2"/>
  <c r="T58" i="2"/>
  <c r="K60" i="2"/>
  <c r="K63" i="2"/>
  <c r="M64" i="2"/>
  <c r="E73" i="2"/>
  <c r="E79" i="2"/>
  <c r="E87" i="2"/>
  <c r="T61" i="2" l="1"/>
  <c r="V61" i="2"/>
  <c r="L79" i="2"/>
  <c r="L81" i="2"/>
  <c r="L80" i="2"/>
  <c r="M79" i="2" l="1"/>
  <c r="I80" i="2"/>
  <c r="I81" i="2"/>
  <c r="I79" i="2"/>
  <c r="K81" i="2" l="1"/>
  <c r="O81" i="2"/>
  <c r="K79" i="2"/>
  <c r="O79" i="2"/>
  <c r="O80" i="2"/>
  <c r="K80" i="2"/>
  <c r="M80" i="2"/>
  <c r="M81" i="2"/>
  <c r="L87" i="2"/>
  <c r="I87" i="2" s="1"/>
  <c r="K87" i="2" s="1"/>
  <c r="L88" i="2"/>
  <c r="I88" i="2" s="1"/>
  <c r="O88" i="2" s="1"/>
  <c r="L86" i="2"/>
  <c r="M88" i="2" l="1"/>
  <c r="I86" i="2"/>
  <c r="O87" i="2"/>
  <c r="M87" i="2"/>
  <c r="K88" i="2"/>
  <c r="K86" i="2" l="1"/>
  <c r="O86" i="2"/>
  <c r="M86" i="2"/>
  <c r="L85" i="2"/>
  <c r="I85" i="2" s="1"/>
  <c r="K85" i="2" l="1"/>
  <c r="O85" i="2"/>
  <c r="M85" i="2"/>
</calcChain>
</file>

<file path=xl/comments1.xml><?xml version="1.0" encoding="utf-8"?>
<comments xmlns="http://schemas.openxmlformats.org/spreadsheetml/2006/main">
  <authors>
    <author>ANHHOAI</author>
  </authors>
  <commentList>
    <comment ref="H8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trên h6 có đánh số 1 thì ở đây phải có dữ liệu</t>
        </r>
      </text>
    </comment>
    <comment ref="H15" authorId="0">
      <text>
        <r>
          <rPr>
            <b/>
            <sz val="9"/>
            <rFont val="Tahoma"/>
            <family val="2"/>
          </rPr>
          <t>Lưu ý:
H8 có dữ liệu thì cột này cũng phải có dữ liệu</t>
        </r>
      </text>
    </comment>
    <comment ref="B27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Số lượng học sinh trong mỗi khối phải bằng số lượng hs ở ô b18 và b19</t>
        </r>
      </text>
    </comment>
    <comment ref="B36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Số lượng hs trong mỗi khối phải bằng b18 và b19
</t>
        </r>
      </text>
    </comment>
    <comment ref="C43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Số lượng mỗi khối phải bằng số lượng trong ô b15 ==&gt;b17</t>
        </r>
      </text>
    </comment>
    <comment ref="C50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Số lượng mỗi khối phải bằng số lượng trong ô b15 ==&gt;b17</t>
        </r>
      </text>
    </comment>
    <comment ref="B56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Số lượng hs = b15</t>
        </r>
      </text>
    </comment>
    <comment ref="C56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Tổng số dự kiểm tra +ô S24 = tổng số hs
</t>
        </r>
      </text>
    </comment>
    <comment ref="I56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Bằng tổng số hs = B15
</t>
        </r>
      </text>
    </comment>
    <comment ref="B63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Tổng số hs = ô b16</t>
        </r>
      </text>
    </comment>
    <comment ref="C63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Dự kiểm tra + ô S25
= Tổng số học sinh</t>
        </r>
      </text>
    </comment>
    <comment ref="I63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= Tổng số hs = B16</t>
        </r>
      </text>
    </comment>
    <comment ref="B70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= ô B17</t>
        </r>
      </text>
    </comment>
    <comment ref="C70" authorId="0">
      <text>
        <r>
          <rPr>
            <b/>
            <sz val="9"/>
            <rFont val="Tahoma"/>
            <family val="2"/>
          </rPr>
          <t xml:space="preserve">Lưu ý:
Dự KT + ô S26 = B17
</t>
        </r>
      </text>
    </comment>
    <comment ref="I70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= ô B17</t>
        </r>
      </text>
    </comment>
    <comment ref="B77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= ô B18</t>
        </r>
      </text>
    </comment>
    <comment ref="C77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Dự KT + ô S27 = B18</t>
        </r>
      </text>
    </comment>
    <comment ref="I77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= ô B18
</t>
        </r>
      </text>
    </comment>
    <comment ref="B84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= ô B19</t>
        </r>
      </text>
    </comment>
    <comment ref="C84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Dự KT + Ô S28 = B19
</t>
        </r>
      </text>
    </comment>
    <comment ref="I84" authorId="0">
      <text>
        <r>
          <rPr>
            <b/>
            <sz val="9"/>
            <rFont val="Tahoma"/>
            <family val="2"/>
          </rPr>
          <t>Lưu ý:</t>
        </r>
        <r>
          <rPr>
            <sz val="9"/>
            <rFont val="Tahoma"/>
            <family val="2"/>
          </rPr>
          <t xml:space="preserve">
= B19
</t>
        </r>
      </text>
    </comment>
  </commentList>
</comments>
</file>

<file path=xl/sharedStrings.xml><?xml version="1.0" encoding="utf-8"?>
<sst xmlns="http://schemas.openxmlformats.org/spreadsheetml/2006/main" count="395" uniqueCount="168">
  <si>
    <t>SỐ LIỆU HỌC KỲ II NĂM HỌC 2022 - 2023</t>
  </si>
  <si>
    <t>Lưu ý: Không nhập vào các ô có công thức</t>
  </si>
  <si>
    <t xml:space="preserve"> </t>
  </si>
  <si>
    <t>Dạy Tiếng Anh</t>
  </si>
  <si>
    <t>Dạy Tin học</t>
  </si>
  <si>
    <t>Tổng số trường</t>
  </si>
  <si>
    <t>Riêng biệt</t>
  </si>
  <si>
    <t>Chung với
PTCS</t>
  </si>
  <si>
    <t>Số điểm trường</t>
  </si>
  <si>
    <t>Xây mới</t>
  </si>
  <si>
    <t>Số trường trên 30 lớp</t>
  </si>
  <si>
    <t>Dân lập - Tư thục</t>
  </si>
  <si>
    <t xml:space="preserve"> 2 buổi/           ngày</t>
  </si>
  <si>
    <t>2 buổi Có
 bán trú</t>
  </si>
  <si>
    <t>Học trên
5 buổi/ tuần</t>
  </si>
  <si>
    <t>Dạy thể dục</t>
  </si>
  <si>
    <t>Dạy tiếng Hoa</t>
  </si>
  <si>
    <t>TA Tự chọn</t>
  </si>
  <si>
    <t>Đề án</t>
  </si>
  <si>
    <t>Tăng cường</t>
  </si>
  <si>
    <t>Tích hợp</t>
  </si>
  <si>
    <t>Chỉ dạy đúng 
4 tiết  (lớp3)</t>
  </si>
  <si>
    <t xml:space="preserve">Dạy         tiếng Pháp           </t>
  </si>
  <si>
    <t>Dạy Tin học tự chọn</t>
  </si>
  <si>
    <t>Theo CT GDPT 2018</t>
  </si>
  <si>
    <t>Dạy Phổ cập</t>
  </si>
  <si>
    <t>bếp ăn tại trường</t>
  </si>
  <si>
    <t xml:space="preserve"> Suất ăn công nghiệp </t>
  </si>
  <si>
    <t>Số trường 
đạt chuẩn 
QG</t>
  </si>
  <si>
    <t>Lớp</t>
  </si>
  <si>
    <t>Tổng số</t>
  </si>
  <si>
    <t>Số lớp ơ điểm trường</t>
  </si>
  <si>
    <t>Số phòng xây mới</t>
  </si>
  <si>
    <t>Số lớp có &gt; 40 HS</t>
  </si>
  <si>
    <t>Dân lập-Tư thục</t>
  </si>
  <si>
    <t>2b/ngày 
Có BT</t>
  </si>
  <si>
    <t>Học thể dục</t>
  </si>
  <si>
    <t>Học tiếng Hoa</t>
  </si>
  <si>
    <t>TA tự chọn</t>
  </si>
  <si>
    <t xml:space="preserve">Học         tiếng Pháp           </t>
  </si>
  <si>
    <t>Học Tin học tự chọn</t>
  </si>
  <si>
    <t>Học Phổ cập</t>
  </si>
  <si>
    <t>Linh hoạt</t>
  </si>
  <si>
    <t>Cộng</t>
  </si>
  <si>
    <t>Học sinh</t>
  </si>
  <si>
    <t>Nữ</t>
  </si>
  <si>
    <t>Chung với PTCS</t>
  </si>
  <si>
    <t>Dân 
lập - Tư thục</t>
  </si>
  <si>
    <t xml:space="preserve">Học         tiếng Pháp            </t>
  </si>
  <si>
    <t>Năng lực</t>
  </si>
  <si>
    <t>Tự phục vụ, tự quản</t>
  </si>
  <si>
    <t>Hợp tác</t>
  </si>
  <si>
    <t>Tự học và giải quyết vấn đề</t>
  </si>
  <si>
    <t>Khen thưởng</t>
  </si>
  <si>
    <t>HS được khen</t>
  </si>
  <si>
    <t>Tỉ lệ %</t>
  </si>
  <si>
    <t>Đánh giá theo KHGDCN</t>
  </si>
  <si>
    <t>Tốt</t>
  </si>
  <si>
    <t>Đạt</t>
  </si>
  <si>
    <t>CCG</t>
  </si>
  <si>
    <t>Không nhập vào hàng này</t>
  </si>
  <si>
    <t>Phẩm chất</t>
  </si>
  <si>
    <t>Chăm học, chăm làm</t>
  </si>
  <si>
    <t>Tự tin, trách nhiệm</t>
  </si>
  <si>
    <t>Trung thực, kĩ luật</t>
  </si>
  <si>
    <t>Đoàn kết, yêu thương</t>
  </si>
  <si>
    <t>Khối lớp</t>
  </si>
  <si>
    <t>Tổng số HS</t>
  </si>
  <si>
    <t xml:space="preserve">Phẩm chất (Dành cho lớp 1, 2, 3) </t>
  </si>
  <si>
    <t>Yêu nước</t>
  </si>
  <si>
    <t>Nhân ái</t>
  </si>
  <si>
    <t xml:space="preserve">Chăm chỉ </t>
  </si>
  <si>
    <t xml:space="preserve">Trung thực </t>
  </si>
  <si>
    <t xml:space="preserve">Trách nhiệm </t>
  </si>
  <si>
    <t xml:space="preserve">Năng lực (Dành cho lớp 1, 2, 3) </t>
  </si>
  <si>
    <t xml:space="preserve">Năng lực (Dành cho lớp 3) </t>
  </si>
  <si>
    <t xml:space="preserve">Tự phục vụ, tự quản </t>
  </si>
  <si>
    <t xml:space="preserve">Giao tiếp và Hợp tác </t>
  </si>
  <si>
    <t>Tự học và giải quyết vấn đề, sáng tạo</t>
  </si>
  <si>
    <t>Ngôn ngữ</t>
  </si>
  <si>
    <t>Tính Toán</t>
  </si>
  <si>
    <t xml:space="preserve">Khoa học </t>
  </si>
  <si>
    <t xml:space="preserve">Thẩm mỹ </t>
  </si>
  <si>
    <t xml:space="preserve">Thể chất </t>
  </si>
  <si>
    <t>Tin học</t>
  </si>
  <si>
    <t>Cong nghệ</t>
  </si>
  <si>
    <t>T</t>
  </si>
  <si>
    <t>Đ</t>
  </si>
  <si>
    <t>Điểm KTĐK Lớp 1</t>
  </si>
  <si>
    <t>Dự KT</t>
  </si>
  <si>
    <t>Tổng số dưới 5</t>
  </si>
  <si>
    <t>%</t>
  </si>
  <si>
    <t>Tổng số trên 5</t>
  </si>
  <si>
    <t>Đánh giá 
Lớp 1</t>
  </si>
  <si>
    <t>HTT</t>
  </si>
  <si>
    <t>HT</t>
  </si>
  <si>
    <t>CHT</t>
  </si>
  <si>
    <t>HS HTCT lớp học</t>
  </si>
  <si>
    <t>HS thi lại</t>
  </si>
  <si>
    <t>HS bỏ học</t>
  </si>
  <si>
    <t>Bảng này Cuối năm học mới cập nhật; HKI chỉ cập nhật số HS bỏ học và số HS nữ trong số bỏ học.</t>
  </si>
  <si>
    <t>Tiếng Việt</t>
  </si>
  <si>
    <t>Đạo Đức</t>
  </si>
  <si>
    <t>Toán</t>
  </si>
  <si>
    <t>Mĩ thuật</t>
  </si>
  <si>
    <t>Âm Nhạc</t>
  </si>
  <si>
    <t>GDTC</t>
  </si>
  <si>
    <t>TNXH</t>
  </si>
  <si>
    <t>HĐTN</t>
  </si>
  <si>
    <t>Điểm KTĐK Lớp 2</t>
  </si>
  <si>
    <t>Đánh giá Lớp 2</t>
  </si>
  <si>
    <t>HSĐG THEO KHGDCN</t>
  </si>
  <si>
    <t>KHỐI LỚP</t>
  </si>
  <si>
    <t>ĐÁNH GIÁ KẾT QUẢ GIÁO DỤC HS LỚP 1, 2, 3 (TT27)</t>
  </si>
  <si>
    <t>Mới bổ sung 30-12-2020</t>
  </si>
  <si>
    <t>Mĩ Thuật</t>
  </si>
  <si>
    <t>TSTH</t>
  </si>
  <si>
    <t>HTXS</t>
  </si>
  <si>
    <t>Điểm KTĐK Lớp 3</t>
  </si>
  <si>
    <t>Đánh giá 
Lớp 3</t>
  </si>
  <si>
    <t xml:space="preserve">Tiếng Anh </t>
  </si>
  <si>
    <t>Công nghệ</t>
  </si>
  <si>
    <t>Điểm KTĐK Lớp 4</t>
  </si>
  <si>
    <t>Đánh giá 
Lớp 4</t>
  </si>
  <si>
    <t>Kĩ thuật</t>
  </si>
  <si>
    <t>Lịch sử-Địa lý</t>
  </si>
  <si>
    <t>Thể Dục</t>
  </si>
  <si>
    <t>Điểm KTĐK Lớp 5</t>
  </si>
  <si>
    <t>Đánh giá Lớp 5</t>
  </si>
  <si>
    <t>Khoa học</t>
  </si>
  <si>
    <t>lịch sử-Địa lý</t>
  </si>
  <si>
    <t>Đề nghị nhập liệu (Không chỉnh sửa mẫu)</t>
  </si>
  <si>
    <t>TRƯỜNG TIỂU HỌC HOÀNG HOA THÁM</t>
  </si>
  <si>
    <t>423</t>
  </si>
  <si>
    <t>633</t>
  </si>
  <si>
    <t>24</t>
  </si>
  <si>
    <t>40</t>
  </si>
  <si>
    <t>349</t>
  </si>
  <si>
    <t>512</t>
  </si>
  <si>
    <t>513</t>
  </si>
  <si>
    <t>457</t>
  </si>
  <si>
    <t>489</t>
  </si>
  <si>
    <t>55</t>
  </si>
  <si>
    <t>346</t>
  </si>
  <si>
    <t>3</t>
  </si>
  <si>
    <t>331</t>
  </si>
  <si>
    <t>456</t>
  </si>
  <si>
    <t>483</t>
  </si>
  <si>
    <t>18</t>
  </si>
  <si>
    <t>56</t>
  </si>
  <si>
    <t>30</t>
  </si>
  <si>
    <t>345</t>
  </si>
  <si>
    <t>488</t>
  </si>
  <si>
    <t>4</t>
  </si>
  <si>
    <t>25</t>
  </si>
  <si>
    <t>485</t>
  </si>
  <si>
    <t>28</t>
  </si>
  <si>
    <t>510</t>
  </si>
  <si>
    <t>509</t>
  </si>
  <si>
    <t>447</t>
  </si>
  <si>
    <t>673</t>
  </si>
  <si>
    <t>2483</t>
  </si>
  <si>
    <t>2</t>
  </si>
  <si>
    <t>11</t>
  </si>
  <si>
    <r>
      <t xml:space="preserve">Lưu ý: Đây là bảng đánh giá Năng lực, phẩm chất dành cho lớp 4 đến lớp 5 </t>
    </r>
    <r>
      <rPr>
        <sz val="16"/>
        <color indexed="10"/>
        <rFont val="Times New Roman"/>
        <family val="1"/>
      </rPr>
      <t>(nhập số lượng, không nhập tỉ lệ %)</t>
    </r>
  </si>
  <si>
    <r>
      <t xml:space="preserve">Lưu ý: Đây là bảng đánh giá Phẩm chất, năng lực dành cho học sinh lớp 1, 2, 3 từ năm học 2020 - 2021 </t>
    </r>
    <r>
      <rPr>
        <sz val="16"/>
        <color indexed="10"/>
        <rFont val="Times New Roman"/>
        <family val="1"/>
      </rPr>
      <t>(nhập số lượng, không nhập tỉ lệ %)</t>
    </r>
  </si>
  <si>
    <t>HIỆU TRƯỞNG</t>
  </si>
  <si>
    <t xml:space="preserve">        Đặng Trọng Quỳnh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</si>
</sst>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>
    <font>
      <sz val="13"/>
      <name val="Times New Roman"/>
      <charset val="134"/>
    </font>
    <font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8"/>
      <color rgb="FFFF0000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11"/>
      <name val="Times New Roman"/>
      <family val="1"/>
    </font>
    <font>
      <b/>
      <sz val="10"/>
      <color theme="9" tint="-0.499984740745262"/>
      <name val="Times New Roman"/>
      <family val="1"/>
    </font>
    <font>
      <b/>
      <sz val="7"/>
      <name val="Times New Roman"/>
      <family val="1"/>
    </font>
    <font>
      <sz val="16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2"/>
      <color theme="1"/>
      <name val="Times New Roman"/>
      <family val="2"/>
    </font>
    <font>
      <sz val="16"/>
      <color indexed="10"/>
      <name val="Times New Roman"/>
      <family val="1"/>
    </font>
    <font>
      <b/>
      <sz val="13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EAB2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20" fillId="0" borderId="0"/>
    <xf numFmtId="0" fontId="23" fillId="0" borderId="0"/>
  </cellStyleXfs>
  <cellXfs count="154">
    <xf numFmtId="0" fontId="0" fillId="0" borderId="0" xfId="0"/>
    <xf numFmtId="0" fontId="1" fillId="0" borderId="0" xfId="2" applyFont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center" vertical="center"/>
    </xf>
    <xf numFmtId="0" fontId="1" fillId="2" borderId="0" xfId="2" applyFont="1" applyFill="1"/>
    <xf numFmtId="0" fontId="4" fillId="0" borderId="0" xfId="0" applyFont="1"/>
    <xf numFmtId="0" fontId="5" fillId="0" borderId="0" xfId="2" applyFont="1"/>
    <xf numFmtId="0" fontId="6" fillId="0" borderId="0" xfId="2" applyFont="1" applyAlignment="1">
      <alignment vertical="top"/>
    </xf>
    <xf numFmtId="0" fontId="6" fillId="0" borderId="0" xfId="2" applyFont="1"/>
    <xf numFmtId="0" fontId="5" fillId="0" borderId="0" xfId="2" applyFont="1" applyAlignment="1">
      <alignment horizontal="centerContinuous"/>
    </xf>
    <xf numFmtId="0" fontId="7" fillId="0" borderId="0" xfId="0" applyFont="1" applyAlignment="1">
      <alignment horizontal="left" vertical="center"/>
    </xf>
    <xf numFmtId="0" fontId="8" fillId="0" borderId="0" xfId="2" applyFont="1" applyAlignment="1">
      <alignment vertical="top"/>
    </xf>
    <xf numFmtId="0" fontId="9" fillId="3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/>
      <protection locked="0"/>
    </xf>
    <xf numFmtId="0" fontId="10" fillId="3" borderId="1" xfId="2" applyFont="1" applyFill="1" applyBorder="1" applyAlignment="1">
      <alignment horizontal="center" vertical="center" wrapText="1"/>
    </xf>
    <xf numFmtId="0" fontId="1" fillId="0" borderId="1" xfId="2" applyFont="1" applyBorder="1" applyAlignment="1" applyProtection="1">
      <alignment horizontal="center"/>
      <protection locked="0"/>
    </xf>
    <xf numFmtId="0" fontId="1" fillId="0" borderId="1" xfId="2" applyFont="1" applyBorder="1" applyAlignment="1">
      <alignment horizontal="center"/>
    </xf>
    <xf numFmtId="0" fontId="10" fillId="2" borderId="0" xfId="2" applyFont="1" applyFill="1" applyAlignment="1">
      <alignment horizontal="center" vertical="center" wrapText="1"/>
    </xf>
    <xf numFmtId="0" fontId="11" fillId="0" borderId="0" xfId="2" applyFont="1" applyAlignment="1" applyProtection="1">
      <alignment horizontal="center"/>
      <protection locked="0"/>
    </xf>
    <xf numFmtId="0" fontId="10" fillId="5" borderId="1" xfId="2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/>
    </xf>
    <xf numFmtId="0" fontId="11" fillId="2" borderId="0" xfId="2" applyFont="1" applyFill="1" applyAlignment="1" applyProtection="1">
      <alignment horizontal="center"/>
      <protection locked="0"/>
    </xf>
    <xf numFmtId="0" fontId="9" fillId="2" borderId="0" xfId="2" applyFont="1" applyFill="1" applyAlignment="1" applyProtection="1">
      <alignment horizontal="center"/>
      <protection locked="0"/>
    </xf>
    <xf numFmtId="0" fontId="10" fillId="5" borderId="1" xfId="2" applyFont="1" applyFill="1" applyBorder="1" applyAlignment="1" applyProtection="1">
      <alignment horizontal="center"/>
      <protection locked="0"/>
    </xf>
    <xf numFmtId="0" fontId="1" fillId="0" borderId="7" xfId="2" applyFont="1" applyBorder="1" applyAlignment="1" applyProtection="1">
      <alignment horizontal="center"/>
      <protection locked="0"/>
    </xf>
    <xf numFmtId="0" fontId="10" fillId="6" borderId="1" xfId="2" applyFont="1" applyFill="1" applyBorder="1" applyAlignment="1" applyProtection="1">
      <alignment horizontal="center" vertical="center"/>
      <protection locked="0"/>
    </xf>
    <xf numFmtId="0" fontId="10" fillId="6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 applyProtection="1">
      <alignment horizontal="center"/>
      <protection locked="0"/>
    </xf>
    <xf numFmtId="0" fontId="10" fillId="2" borderId="1" xfId="2" applyFont="1" applyFill="1" applyBorder="1" applyAlignment="1">
      <alignment horizontal="center" vertical="center" wrapText="1"/>
    </xf>
    <xf numFmtId="0" fontId="1" fillId="2" borderId="8" xfId="2" applyFont="1" applyFill="1" applyBorder="1" applyAlignment="1" applyProtection="1">
      <alignment horizontal="center"/>
      <protection locked="0"/>
    </xf>
    <xf numFmtId="0" fontId="11" fillId="2" borderId="1" xfId="2" applyFont="1" applyFill="1" applyBorder="1" applyAlignment="1" applyProtection="1">
      <alignment horizontal="center"/>
      <protection locked="0"/>
    </xf>
    <xf numFmtId="0" fontId="9" fillId="2" borderId="1" xfId="2" applyFont="1" applyFill="1" applyBorder="1" applyAlignment="1" applyProtection="1">
      <alignment horizontal="center"/>
      <protection locked="0"/>
    </xf>
    <xf numFmtId="0" fontId="12" fillId="7" borderId="1" xfId="2" applyFont="1" applyFill="1" applyBorder="1" applyAlignment="1">
      <alignment horizontal="center" vertical="center" wrapText="1"/>
    </xf>
    <xf numFmtId="0" fontId="13" fillId="8" borderId="1" xfId="2" applyFont="1" applyFill="1" applyBorder="1" applyAlignment="1">
      <alignment horizontal="center" vertical="center" wrapText="1"/>
    </xf>
    <xf numFmtId="0" fontId="10" fillId="0" borderId="1" xfId="2" applyFont="1" applyBorder="1" applyAlignment="1" applyProtection="1">
      <alignment horizontal="center"/>
      <protection locked="0"/>
    </xf>
    <xf numFmtId="164" fontId="10" fillId="0" borderId="1" xfId="2" applyNumberFormat="1" applyFont="1" applyBorder="1" applyAlignment="1" applyProtection="1">
      <alignment horizontal="center"/>
      <protection locked="0"/>
    </xf>
    <xf numFmtId="0" fontId="12" fillId="2" borderId="0" xfId="2" applyFont="1" applyFill="1" applyAlignment="1">
      <alignment horizontal="center" vertical="center" wrapText="1"/>
    </xf>
    <xf numFmtId="0" fontId="10" fillId="2" borderId="0" xfId="2" applyFont="1" applyFill="1" applyAlignment="1" applyProtection="1">
      <alignment horizontal="center"/>
      <protection locked="0"/>
    </xf>
    <xf numFmtId="0" fontId="14" fillId="8" borderId="1" xfId="2" applyFont="1" applyFill="1" applyBorder="1" applyAlignment="1">
      <alignment horizontal="center" vertical="center" wrapText="1"/>
    </xf>
    <xf numFmtId="0" fontId="13" fillId="8" borderId="7" xfId="2" applyFont="1" applyFill="1" applyBorder="1" applyAlignment="1">
      <alignment horizontal="center" vertical="center" wrapText="1"/>
    </xf>
    <xf numFmtId="0" fontId="10" fillId="9" borderId="1" xfId="2" applyFont="1" applyFill="1" applyBorder="1" applyAlignment="1">
      <alignment horizontal="center" vertical="center" wrapText="1"/>
    </xf>
    <xf numFmtId="0" fontId="12" fillId="9" borderId="1" xfId="2" applyFont="1" applyFill="1" applyBorder="1" applyAlignment="1">
      <alignment horizontal="center" vertical="center" wrapText="1"/>
    </xf>
    <xf numFmtId="0" fontId="13" fillId="9" borderId="7" xfId="2" applyFont="1" applyFill="1" applyBorder="1" applyAlignment="1">
      <alignment horizontal="center" vertical="center" wrapText="1"/>
    </xf>
    <xf numFmtId="0" fontId="13" fillId="9" borderId="1" xfId="2" applyFont="1" applyFill="1" applyBorder="1" applyAlignment="1">
      <alignment horizontal="center" vertical="center" wrapText="1"/>
    </xf>
    <xf numFmtId="0" fontId="14" fillId="9" borderId="1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Continuous" vertical="top" wrapText="1"/>
    </xf>
    <xf numFmtId="0" fontId="9" fillId="3" borderId="1" xfId="2" applyFont="1" applyFill="1" applyBorder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1" xfId="2" applyFont="1" applyBorder="1"/>
    <xf numFmtId="0" fontId="16" fillId="11" borderId="1" xfId="2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0" fillId="12" borderId="1" xfId="2" applyFont="1" applyFill="1" applyBorder="1" applyAlignment="1">
      <alignment horizontal="center" vertical="center"/>
    </xf>
    <xf numFmtId="0" fontId="8" fillId="0" borderId="0" xfId="2" applyFont="1"/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1" xfId="2" applyFont="1" applyBorder="1"/>
    <xf numFmtId="0" fontId="11" fillId="2" borderId="0" xfId="2" applyFont="1" applyFill="1"/>
    <xf numFmtId="0" fontId="2" fillId="2" borderId="0" xfId="2" applyFont="1" applyFill="1"/>
    <xf numFmtId="0" fontId="1" fillId="2" borderId="8" xfId="2" applyFont="1" applyFill="1" applyBorder="1" applyAlignment="1">
      <alignment horizontal="center" vertical="center" wrapText="1"/>
    </xf>
    <xf numFmtId="0" fontId="11" fillId="2" borderId="1" xfId="2" applyFont="1" applyFill="1" applyBorder="1"/>
    <xf numFmtId="0" fontId="1" fillId="2" borderId="1" xfId="2" applyFont="1" applyFill="1" applyBorder="1"/>
    <xf numFmtId="0" fontId="10" fillId="15" borderId="1" xfId="2" applyFont="1" applyFill="1" applyBorder="1" applyAlignment="1">
      <alignment horizontal="center" vertical="center" wrapText="1"/>
    </xf>
    <xf numFmtId="0" fontId="10" fillId="13" borderId="1" xfId="2" applyFont="1" applyFill="1" applyBorder="1" applyAlignment="1">
      <alignment horizontal="center" vertical="center" wrapText="1"/>
    </xf>
    <xf numFmtId="0" fontId="10" fillId="16" borderId="1" xfId="2" applyFont="1" applyFill="1" applyBorder="1" applyAlignment="1">
      <alignment horizontal="center"/>
    </xf>
    <xf numFmtId="0" fontId="10" fillId="0" borderId="1" xfId="2" applyFont="1" applyBorder="1" applyAlignment="1">
      <alignment horizontal="center"/>
    </xf>
    <xf numFmtId="164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" fillId="17" borderId="1" xfId="2" applyFont="1" applyFill="1" applyBorder="1"/>
    <xf numFmtId="0" fontId="1" fillId="2" borderId="0" xfId="2" applyFont="1" applyFill="1" applyAlignment="1" applyProtection="1">
      <alignment horizontal="center"/>
      <protection locked="0"/>
    </xf>
    <xf numFmtId="0" fontId="10" fillId="18" borderId="1" xfId="2" applyFont="1" applyFill="1" applyBorder="1" applyAlignment="1">
      <alignment horizontal="center" vertical="center" wrapText="1"/>
    </xf>
    <xf numFmtId="0" fontId="12" fillId="18" borderId="1" xfId="2" applyFont="1" applyFill="1" applyBorder="1" applyAlignment="1">
      <alignment horizontal="center" vertical="center" wrapText="1"/>
    </xf>
    <xf numFmtId="0" fontId="10" fillId="18" borderId="1" xfId="2" applyFont="1" applyFill="1" applyBorder="1" applyAlignment="1">
      <alignment horizontal="center" vertical="top" wrapText="1"/>
    </xf>
    <xf numFmtId="0" fontId="19" fillId="18" borderId="1" xfId="2" applyFont="1" applyFill="1" applyBorder="1" applyAlignment="1">
      <alignment horizontal="center" vertical="top" wrapText="1"/>
    </xf>
    <xf numFmtId="0" fontId="12" fillId="19" borderId="1" xfId="2" applyFont="1" applyFill="1" applyBorder="1" applyAlignment="1">
      <alignment horizontal="center" vertical="center" wrapText="1"/>
    </xf>
    <xf numFmtId="0" fontId="13" fillId="19" borderId="1" xfId="2" applyFont="1" applyFill="1" applyBorder="1" applyAlignment="1">
      <alignment horizontal="center" vertical="center" wrapText="1"/>
    </xf>
    <xf numFmtId="0" fontId="14" fillId="19" borderId="1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0" fillId="20" borderId="1" xfId="2" applyFont="1" applyFill="1" applyBorder="1" applyAlignment="1">
      <alignment horizontal="center" vertical="center" wrapText="1"/>
    </xf>
    <xf numFmtId="0" fontId="12" fillId="20" borderId="1" xfId="2" applyFont="1" applyFill="1" applyBorder="1" applyAlignment="1">
      <alignment horizontal="center" vertical="center" wrapText="1"/>
    </xf>
    <xf numFmtId="0" fontId="10" fillId="20" borderId="7" xfId="2" applyFont="1" applyFill="1" applyBorder="1" applyAlignment="1">
      <alignment horizontal="center" vertical="center" wrapText="1"/>
    </xf>
    <xf numFmtId="0" fontId="19" fillId="20" borderId="1" xfId="2" applyFont="1" applyFill="1" applyBorder="1" applyAlignment="1">
      <alignment horizontal="center" vertical="center" wrapText="1"/>
    </xf>
    <xf numFmtId="0" fontId="1" fillId="0" borderId="0" xfId="0" applyFont="1"/>
    <xf numFmtId="0" fontId="10" fillId="21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0" fontId="1" fillId="0" borderId="0" xfId="2" applyFont="1" applyAlignment="1" applyProtection="1">
      <alignment horizontal="center"/>
      <protection locked="0"/>
    </xf>
    <xf numFmtId="0" fontId="13" fillId="20" borderId="7" xfId="2" applyFont="1" applyFill="1" applyBorder="1" applyAlignment="1">
      <alignment horizontal="center" vertical="center" wrapText="1"/>
    </xf>
    <xf numFmtId="0" fontId="10" fillId="22" borderId="7" xfId="0" applyFont="1" applyFill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justify"/>
    </xf>
    <xf numFmtId="0" fontId="8" fillId="0" borderId="13" xfId="2" applyFont="1" applyBorder="1" applyAlignment="1">
      <alignment horizontal="center" vertical="justify"/>
    </xf>
    <xf numFmtId="0" fontId="8" fillId="0" borderId="4" xfId="2" applyFont="1" applyBorder="1" applyAlignment="1">
      <alignment horizontal="center" vertical="justify"/>
    </xf>
    <xf numFmtId="0" fontId="8" fillId="0" borderId="14" xfId="2" applyFont="1" applyBorder="1" applyAlignment="1">
      <alignment horizontal="center" vertical="justify"/>
    </xf>
    <xf numFmtId="0" fontId="8" fillId="0" borderId="5" xfId="2" applyFont="1" applyBorder="1" applyAlignment="1">
      <alignment horizontal="center" vertical="justify"/>
    </xf>
    <xf numFmtId="0" fontId="8" fillId="0" borderId="15" xfId="2" applyFont="1" applyBorder="1" applyAlignment="1">
      <alignment horizontal="center" vertical="justify"/>
    </xf>
    <xf numFmtId="0" fontId="10" fillId="6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11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 applyProtection="1">
      <alignment horizontal="center" vertical="center" wrapText="1"/>
      <protection locked="0"/>
    </xf>
    <xf numFmtId="0" fontId="10" fillId="6" borderId="11" xfId="2" applyFont="1" applyFill="1" applyBorder="1" applyAlignment="1" applyProtection="1">
      <alignment horizontal="center" vertical="center" wrapText="1"/>
      <protection locked="0"/>
    </xf>
    <xf numFmtId="0" fontId="10" fillId="6" borderId="7" xfId="2" applyFont="1" applyFill="1" applyBorder="1" applyAlignment="1" applyProtection="1">
      <alignment horizontal="center" vertical="center" wrapText="1"/>
      <protection locked="0"/>
    </xf>
    <xf numFmtId="0" fontId="10" fillId="4" borderId="2" xfId="2" applyFont="1" applyFill="1" applyBorder="1" applyAlignment="1" applyProtection="1">
      <alignment horizontal="center" vertical="center"/>
      <protection locked="0"/>
    </xf>
    <xf numFmtId="0" fontId="10" fillId="4" borderId="3" xfId="2" applyFont="1" applyFill="1" applyBorder="1" applyAlignment="1" applyProtection="1">
      <alignment horizontal="center" vertical="center"/>
      <protection locked="0"/>
    </xf>
    <xf numFmtId="0" fontId="10" fillId="4" borderId="13" xfId="2" applyFont="1" applyFill="1" applyBorder="1" applyAlignment="1" applyProtection="1">
      <alignment horizontal="center" vertical="center"/>
      <protection locked="0"/>
    </xf>
    <xf numFmtId="0" fontId="10" fillId="4" borderId="4" xfId="2" applyFont="1" applyFill="1" applyBorder="1" applyAlignment="1" applyProtection="1">
      <alignment horizontal="center" vertical="center"/>
      <protection locked="0"/>
    </xf>
    <xf numFmtId="0" fontId="10" fillId="4" borderId="0" xfId="2" applyFont="1" applyFill="1" applyAlignment="1" applyProtection="1">
      <alignment horizontal="center" vertical="center"/>
      <protection locked="0"/>
    </xf>
    <xf numFmtId="0" fontId="10" fillId="4" borderId="14" xfId="2" applyFont="1" applyFill="1" applyBorder="1" applyAlignment="1" applyProtection="1">
      <alignment horizontal="center" vertical="center"/>
      <protection locked="0"/>
    </xf>
    <xf numFmtId="0" fontId="10" fillId="4" borderId="5" xfId="2" applyFont="1" applyFill="1" applyBorder="1" applyAlignment="1" applyProtection="1">
      <alignment horizontal="center" vertical="center"/>
      <protection locked="0"/>
    </xf>
    <xf numFmtId="0" fontId="10" fillId="4" borderId="6" xfId="2" applyFont="1" applyFill="1" applyBorder="1" applyAlignment="1" applyProtection="1">
      <alignment horizontal="center" vertical="center"/>
      <protection locked="0"/>
    </xf>
    <xf numFmtId="0" fontId="10" fillId="4" borderId="15" xfId="2" applyFont="1" applyFill="1" applyBorder="1" applyAlignment="1" applyProtection="1">
      <alignment horizontal="center" vertical="center"/>
      <protection locked="0"/>
    </xf>
    <xf numFmtId="0" fontId="10" fillId="14" borderId="8" xfId="2" applyFont="1" applyFill="1" applyBorder="1" applyAlignment="1">
      <alignment horizontal="center" vertical="justify"/>
    </xf>
    <xf numFmtId="0" fontId="10" fillId="14" borderId="7" xfId="2" applyFont="1" applyFill="1" applyBorder="1" applyAlignment="1">
      <alignment horizontal="center" vertical="justify"/>
    </xf>
    <xf numFmtId="0" fontId="10" fillId="4" borderId="1" xfId="2" applyFont="1" applyFill="1" applyBorder="1" applyAlignment="1">
      <alignment horizontal="center" vertical="justify"/>
    </xf>
    <xf numFmtId="0" fontId="10" fillId="0" borderId="9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6" borderId="9" xfId="2" applyFont="1" applyFill="1" applyBorder="1" applyAlignment="1" applyProtection="1">
      <alignment horizontal="center" vertical="center"/>
      <protection locked="0"/>
    </xf>
    <xf numFmtId="0" fontId="10" fillId="6" borderId="10" xfId="2" applyFont="1" applyFill="1" applyBorder="1" applyAlignment="1" applyProtection="1">
      <alignment horizontal="center" vertical="center"/>
      <protection locked="0"/>
    </xf>
    <xf numFmtId="0" fontId="10" fillId="6" borderId="12" xfId="2" applyFont="1" applyFill="1" applyBorder="1" applyAlignment="1" applyProtection="1">
      <alignment horizontal="center" vertical="center"/>
      <protection locked="0"/>
    </xf>
    <xf numFmtId="0" fontId="10" fillId="6" borderId="9" xfId="2" applyFont="1" applyFill="1" applyBorder="1" applyAlignment="1">
      <alignment horizontal="center" vertical="center"/>
    </xf>
    <xf numFmtId="0" fontId="10" fillId="6" borderId="10" xfId="2" applyFont="1" applyFill="1" applyBorder="1" applyAlignment="1">
      <alignment horizontal="center" vertical="center"/>
    </xf>
    <xf numFmtId="0" fontId="10" fillId="6" borderId="12" xfId="2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 wrapText="1"/>
    </xf>
    <xf numFmtId="0" fontId="10" fillId="10" borderId="8" xfId="2" applyFont="1" applyFill="1" applyBorder="1" applyAlignment="1">
      <alignment horizontal="center" vertical="center" wrapText="1"/>
    </xf>
    <xf numFmtId="0" fontId="10" fillId="10" borderId="7" xfId="2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justify"/>
    </xf>
    <xf numFmtId="0" fontId="10" fillId="4" borderId="7" xfId="2" applyFont="1" applyFill="1" applyBorder="1" applyAlignment="1">
      <alignment horizontal="center" vertical="justify"/>
    </xf>
    <xf numFmtId="0" fontId="15" fillId="5" borderId="1" xfId="2" applyFont="1" applyFill="1" applyBorder="1" applyAlignment="1">
      <alignment horizontal="center"/>
    </xf>
    <xf numFmtId="0" fontId="10" fillId="13" borderId="6" xfId="2" applyFont="1" applyFill="1" applyBorder="1" applyAlignment="1">
      <alignment horizontal="center"/>
    </xf>
    <xf numFmtId="0" fontId="10" fillId="10" borderId="8" xfId="2" applyFont="1" applyFill="1" applyBorder="1" applyAlignment="1">
      <alignment horizontal="center" vertical="center"/>
    </xf>
    <xf numFmtId="0" fontId="10" fillId="10" borderId="7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justify"/>
    </xf>
    <xf numFmtId="0" fontId="18" fillId="2" borderId="2" xfId="2" applyFont="1" applyFill="1" applyBorder="1" applyAlignment="1" applyProtection="1">
      <alignment horizontal="center" vertical="justify"/>
      <protection locked="0"/>
    </xf>
    <xf numFmtId="0" fontId="18" fillId="2" borderId="3" xfId="2" applyFont="1" applyFill="1" applyBorder="1" applyAlignment="1" applyProtection="1">
      <alignment horizontal="center" vertical="justify"/>
      <protection locked="0"/>
    </xf>
    <xf numFmtId="0" fontId="18" fillId="2" borderId="13" xfId="2" applyFont="1" applyFill="1" applyBorder="1" applyAlignment="1" applyProtection="1">
      <alignment horizontal="center" vertical="justify"/>
      <protection locked="0"/>
    </xf>
    <xf numFmtId="0" fontId="18" fillId="2" borderId="4" xfId="2" applyFont="1" applyFill="1" applyBorder="1" applyAlignment="1" applyProtection="1">
      <alignment horizontal="center" vertical="justify"/>
      <protection locked="0"/>
    </xf>
    <xf numFmtId="0" fontId="18" fillId="2" borderId="0" xfId="2" applyFont="1" applyFill="1" applyAlignment="1" applyProtection="1">
      <alignment horizontal="center" vertical="justify"/>
      <protection locked="0"/>
    </xf>
    <xf numFmtId="0" fontId="18" fillId="2" borderId="14" xfId="2" applyFont="1" applyFill="1" applyBorder="1" applyAlignment="1" applyProtection="1">
      <alignment horizontal="center" vertical="justify"/>
      <protection locked="0"/>
    </xf>
    <xf numFmtId="0" fontId="18" fillId="2" borderId="5" xfId="2" applyFont="1" applyFill="1" applyBorder="1" applyAlignment="1" applyProtection="1">
      <alignment horizontal="center" vertical="justify"/>
      <protection locked="0"/>
    </xf>
    <xf numFmtId="0" fontId="18" fillId="2" borderId="6" xfId="2" applyFont="1" applyFill="1" applyBorder="1" applyAlignment="1" applyProtection="1">
      <alignment horizontal="center" vertical="justify"/>
      <protection locked="0"/>
    </xf>
    <xf numFmtId="0" fontId="18" fillId="2" borderId="15" xfId="2" applyFont="1" applyFill="1" applyBorder="1" applyAlignment="1" applyProtection="1">
      <alignment horizontal="center" vertical="justify"/>
      <protection locked="0"/>
    </xf>
    <xf numFmtId="0" fontId="18" fillId="2" borderId="2" xfId="2" applyFont="1" applyFill="1" applyBorder="1" applyAlignment="1">
      <alignment horizontal="center" vertical="justify"/>
    </xf>
    <xf numFmtId="0" fontId="18" fillId="2" borderId="3" xfId="2" applyFont="1" applyFill="1" applyBorder="1" applyAlignment="1">
      <alignment horizontal="center" vertical="justify"/>
    </xf>
    <xf numFmtId="0" fontId="18" fillId="2" borderId="13" xfId="2" applyFont="1" applyFill="1" applyBorder="1" applyAlignment="1">
      <alignment horizontal="center" vertical="justify"/>
    </xf>
    <xf numFmtId="0" fontId="18" fillId="2" borderId="4" xfId="2" applyFont="1" applyFill="1" applyBorder="1" applyAlignment="1">
      <alignment horizontal="center" vertical="justify"/>
    </xf>
    <xf numFmtId="0" fontId="18" fillId="2" borderId="0" xfId="2" applyFont="1" applyFill="1" applyAlignment="1">
      <alignment horizontal="center" vertical="justify"/>
    </xf>
    <xf numFmtId="0" fontId="18" fillId="2" borderId="14" xfId="2" applyFont="1" applyFill="1" applyBorder="1" applyAlignment="1">
      <alignment horizontal="center" vertical="justify"/>
    </xf>
    <xf numFmtId="0" fontId="11" fillId="4" borderId="4" xfId="2" applyFont="1" applyFill="1" applyBorder="1" applyAlignment="1">
      <alignment horizontal="center" vertical="justify"/>
    </xf>
    <xf numFmtId="0" fontId="11" fillId="4" borderId="0" xfId="2" applyFont="1" applyFill="1" applyAlignment="1">
      <alignment horizontal="center" vertical="justify"/>
    </xf>
    <xf numFmtId="0" fontId="25" fillId="0" borderId="0" xfId="0" applyFont="1"/>
  </cellXfs>
  <cellStyles count="4">
    <cellStyle name="Normal" xfId="0" builtinId="0"/>
    <cellStyle name="Normal 2" xfId="1"/>
    <cellStyle name="Normal 3" xfId="3"/>
    <cellStyle name="Normal_Truon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79375</xdr:rowOff>
    </xdr:from>
    <xdr:to>
      <xdr:col>5</xdr:col>
      <xdr:colOff>0</xdr:colOff>
      <xdr:row>17</xdr:row>
      <xdr:rowOff>66673</xdr:rowOff>
    </xdr:to>
    <xdr:sp macro="" textlink="">
      <xdr:nvSpPr>
        <xdr:cNvPr id="43009" name="Text 4">
          <a:extLst>
            <a:ext uri="{FF2B5EF4-FFF2-40B4-BE49-F238E27FC236}">
              <a16:creationId xmlns:a16="http://schemas.microsoft.com/office/drawing/2014/main" xmlns="" id="{00000000-0008-0000-0100-000001A80000}"/>
            </a:ext>
          </a:extLst>
        </xdr:cNvPr>
        <xdr:cNvSpPr txBox="1">
          <a:spLocks noChangeArrowheads="1"/>
        </xdr:cNvSpPr>
      </xdr:nvSpPr>
      <xdr:spPr>
        <a:xfrm>
          <a:off x="2641600" y="2508250"/>
          <a:ext cx="0" cy="3444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VNI-Times"/>
            </a:rPr>
            <a:t>Khoâng caàn nhaäp soá lieäu taïi oâ F7, vì ñaõ caøi coâng thöùc.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VNI-Times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18</xdr:row>
      <xdr:rowOff>34925</xdr:rowOff>
    </xdr:to>
    <xdr:sp macro="" textlink="">
      <xdr:nvSpPr>
        <xdr:cNvPr id="43010" name="Text 3">
          <a:extLst>
            <a:ext uri="{FF2B5EF4-FFF2-40B4-BE49-F238E27FC236}">
              <a16:creationId xmlns:a16="http://schemas.microsoft.com/office/drawing/2014/main" xmlns="" id="{00000000-0008-0000-0100-000002A80000}"/>
            </a:ext>
          </a:extLst>
        </xdr:cNvPr>
        <xdr:cNvSpPr txBox="1">
          <a:spLocks noChangeArrowheads="1"/>
        </xdr:cNvSpPr>
      </xdr:nvSpPr>
      <xdr:spPr>
        <a:xfrm>
          <a:off x="2641600" y="2486025"/>
          <a:ext cx="0" cy="3663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VNI-Times"/>
            </a:rPr>
            <a:t>OÂ G7 ñaõ coù coâng thöùc neân khoâng caàn nhaäp soá lieäu.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nha\Downloads\TongHopHoSoHocSin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nha\Downloads\ThongKeKhenThuongHocSinh%201,2,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0">
          <cell r="E10" t="str">
            <v>163</v>
          </cell>
        </row>
        <row r="11">
          <cell r="E11" t="str">
            <v>252</v>
          </cell>
        </row>
        <row r="12">
          <cell r="E12" t="str">
            <v>248</v>
          </cell>
        </row>
        <row r="13">
          <cell r="E13" t="str">
            <v>218</v>
          </cell>
        </row>
        <row r="14">
          <cell r="E14" t="str">
            <v>319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/>
      <sheetData sheetId="1">
        <row r="10">
          <cell r="C10">
            <v>349</v>
          </cell>
          <cell r="D10">
            <v>265</v>
          </cell>
        </row>
        <row r="11">
          <cell r="C11">
            <v>512</v>
          </cell>
          <cell r="D11">
            <v>404</v>
          </cell>
        </row>
        <row r="12">
          <cell r="C12">
            <v>513</v>
          </cell>
          <cell r="D12">
            <v>300</v>
          </cell>
        </row>
      </sheetData>
      <sheetData sheetId="2"/>
      <sheetData sheetId="3">
        <row r="10">
          <cell r="C10">
            <v>447</v>
          </cell>
          <cell r="D10">
            <v>274</v>
          </cell>
        </row>
        <row r="11">
          <cell r="C11">
            <v>673</v>
          </cell>
          <cell r="D11">
            <v>508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97"/>
  <sheetViews>
    <sheetView tabSelected="1" zoomScaleNormal="100" workbookViewId="0">
      <selection activeCell="A2" sqref="A2:A3"/>
    </sheetView>
  </sheetViews>
  <sheetFormatPr defaultRowHeight="16.5"/>
  <cols>
    <col min="1" max="1" width="7.109375" style="6" customWidth="1"/>
    <col min="2" max="2" width="4.33203125" style="6" customWidth="1"/>
    <col min="3" max="3" width="3.5546875" style="6" customWidth="1"/>
    <col min="4" max="4" width="5.33203125" style="6" customWidth="1"/>
    <col min="5" max="5" width="4.21875" style="6" customWidth="1"/>
    <col min="6" max="6" width="5.33203125" style="6" customWidth="1"/>
    <col min="7" max="7" width="4.21875" style="6" customWidth="1"/>
    <col min="8" max="8" width="6.21875" style="6" customWidth="1"/>
    <col min="9" max="10" width="4.109375" style="6" customWidth="1"/>
    <col min="11" max="11" width="4.77734375" style="6" customWidth="1"/>
    <col min="12" max="12" width="3.5546875" style="6" customWidth="1"/>
    <col min="13" max="13" width="3.6640625" style="6" customWidth="1"/>
    <col min="14" max="14" width="3.33203125" style="6" customWidth="1"/>
    <col min="15" max="15" width="3.88671875" style="6" customWidth="1"/>
    <col min="16" max="16" width="4.6640625" style="6" customWidth="1"/>
    <col min="17" max="17" width="3.77734375" style="6" customWidth="1"/>
    <col min="18" max="18" width="3.88671875" style="6" customWidth="1"/>
    <col min="19" max="19" width="4.44140625" style="6" customWidth="1"/>
    <col min="20" max="20" width="4.109375" style="6" customWidth="1"/>
    <col min="21" max="22" width="3.21875" style="6" customWidth="1"/>
    <col min="23" max="23" width="3.5546875" style="6" customWidth="1"/>
    <col min="24" max="24" width="2.77734375" style="6" customWidth="1"/>
    <col min="25" max="25" width="3.77734375" style="6" customWidth="1"/>
    <col min="26" max="26" width="3.21875" style="6" customWidth="1"/>
    <col min="27" max="27" width="3" style="6" customWidth="1"/>
    <col min="28" max="28" width="2.5546875" style="6" customWidth="1"/>
    <col min="29" max="30" width="3.109375" style="6" customWidth="1"/>
    <col min="31" max="31" width="2.21875" style="6" customWidth="1"/>
    <col min="32" max="32" width="3.33203125" style="6" customWidth="1"/>
    <col min="33" max="16384" width="8.88671875" style="6"/>
  </cols>
  <sheetData>
    <row r="1" spans="1:25" s="1" customFormat="1" ht="22.5" customHeight="1">
      <c r="A1" s="7" t="s">
        <v>132</v>
      </c>
      <c r="B1" s="8"/>
      <c r="C1" s="8"/>
      <c r="D1" s="9"/>
      <c r="E1" s="7"/>
      <c r="F1" s="7"/>
      <c r="H1" s="10"/>
      <c r="I1" s="10"/>
      <c r="J1" s="10"/>
      <c r="K1" s="7" t="s">
        <v>0</v>
      </c>
      <c r="L1" s="10"/>
      <c r="M1" s="10"/>
      <c r="N1" s="10"/>
      <c r="P1" s="10"/>
      <c r="Q1" s="10"/>
    </row>
    <row r="2" spans="1:25" s="1" customFormat="1" ht="19.5" customHeight="1">
      <c r="A2" s="11" t="s">
        <v>131</v>
      </c>
      <c r="D2" s="12"/>
      <c r="E2" s="12"/>
      <c r="F2" s="12"/>
      <c r="G2" s="12"/>
      <c r="H2" s="12"/>
      <c r="I2" s="12"/>
      <c r="J2" s="12"/>
      <c r="K2" s="12"/>
      <c r="L2" s="46"/>
      <c r="M2" s="46"/>
      <c r="N2" s="46"/>
      <c r="O2" s="46"/>
      <c r="P2" s="46"/>
      <c r="Q2" s="46"/>
      <c r="R2" s="46"/>
    </row>
    <row r="3" spans="1:25" s="1" customFormat="1" ht="19.5" customHeight="1">
      <c r="A3" s="11" t="s">
        <v>1</v>
      </c>
      <c r="D3" s="12"/>
      <c r="E3" s="12"/>
      <c r="F3" s="12"/>
      <c r="G3" s="12"/>
      <c r="H3" s="12"/>
      <c r="I3" s="12"/>
      <c r="J3" s="12"/>
      <c r="K3" s="12"/>
      <c r="L3" s="46"/>
      <c r="M3" s="46"/>
      <c r="N3" s="46"/>
      <c r="O3" s="46"/>
      <c r="P3" s="46"/>
      <c r="Q3" s="46"/>
      <c r="R3" s="46"/>
    </row>
    <row r="4" spans="1:25" s="1" customFormat="1" ht="15.75">
      <c r="B4" s="1" t="s">
        <v>2</v>
      </c>
      <c r="G4" s="1" t="s">
        <v>2</v>
      </c>
      <c r="M4" s="130" t="s">
        <v>3</v>
      </c>
      <c r="N4" s="130"/>
      <c r="O4" s="130"/>
      <c r="P4" s="130"/>
      <c r="Q4" s="130"/>
      <c r="R4" s="54"/>
      <c r="S4" s="131" t="s">
        <v>4</v>
      </c>
      <c r="T4" s="131"/>
    </row>
    <row r="5" spans="1:25" s="2" customFormat="1" ht="91.5" customHeight="1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47" t="s">
        <v>17</v>
      </c>
      <c r="N5" s="47" t="s">
        <v>18</v>
      </c>
      <c r="O5" s="47" t="s">
        <v>19</v>
      </c>
      <c r="P5" s="47" t="s">
        <v>20</v>
      </c>
      <c r="Q5" s="47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  <c r="X5" s="13" t="s">
        <v>28</v>
      </c>
    </row>
    <row r="6" spans="1:25" s="1" customFormat="1" ht="18" customHeight="1">
      <c r="A6" s="14">
        <v>1</v>
      </c>
      <c r="B6" s="14"/>
      <c r="C6" s="14"/>
      <c r="D6" s="14">
        <v>1</v>
      </c>
      <c r="E6" s="14"/>
      <c r="F6" s="14">
        <v>1</v>
      </c>
      <c r="G6" s="14"/>
      <c r="H6" s="14">
        <v>1</v>
      </c>
      <c r="I6" s="14">
        <v>1</v>
      </c>
      <c r="J6" s="14">
        <v>1</v>
      </c>
      <c r="K6" s="14">
        <v>1</v>
      </c>
      <c r="L6" s="14"/>
      <c r="M6" s="14"/>
      <c r="N6" s="14">
        <v>1</v>
      </c>
      <c r="O6" s="14"/>
      <c r="P6" s="14"/>
      <c r="Q6" s="14">
        <v>1</v>
      </c>
      <c r="R6" s="14"/>
      <c r="S6" s="14">
        <v>1</v>
      </c>
      <c r="T6" s="14">
        <v>1</v>
      </c>
      <c r="U6" s="14"/>
      <c r="V6" s="14">
        <v>1</v>
      </c>
      <c r="W6" s="14"/>
      <c r="X6" s="14"/>
    </row>
    <row r="7" spans="1:25" s="3" customFormat="1" ht="69" customHeight="1">
      <c r="A7" s="13" t="s">
        <v>29</v>
      </c>
      <c r="B7" s="13" t="s">
        <v>30</v>
      </c>
      <c r="C7" s="13" t="s">
        <v>7</v>
      </c>
      <c r="D7" s="13" t="s">
        <v>31</v>
      </c>
      <c r="E7" s="13" t="s">
        <v>32</v>
      </c>
      <c r="F7" s="13" t="s">
        <v>33</v>
      </c>
      <c r="G7" s="13" t="s">
        <v>34</v>
      </c>
      <c r="H7" s="13" t="s">
        <v>12</v>
      </c>
      <c r="I7" s="13" t="s">
        <v>35</v>
      </c>
      <c r="J7" s="13" t="s">
        <v>14</v>
      </c>
      <c r="K7" s="13" t="s">
        <v>36</v>
      </c>
      <c r="L7" s="13" t="s">
        <v>37</v>
      </c>
      <c r="M7" s="13" t="s">
        <v>38</v>
      </c>
      <c r="N7" s="13" t="s">
        <v>18</v>
      </c>
      <c r="O7" s="13" t="s">
        <v>19</v>
      </c>
      <c r="P7" s="13" t="s">
        <v>20</v>
      </c>
      <c r="Q7" s="13" t="s">
        <v>21</v>
      </c>
      <c r="R7" s="13" t="s">
        <v>39</v>
      </c>
      <c r="S7" s="13" t="s">
        <v>40</v>
      </c>
      <c r="T7" s="13" t="s">
        <v>24</v>
      </c>
      <c r="U7" s="13" t="s">
        <v>41</v>
      </c>
      <c r="V7" s="13" t="s">
        <v>42</v>
      </c>
      <c r="W7" s="55"/>
      <c r="X7" s="56"/>
    </row>
    <row r="8" spans="1:25" s="1" customFormat="1" ht="18" customHeight="1">
      <c r="A8" s="15">
        <v>1</v>
      </c>
      <c r="B8" s="16">
        <v>9</v>
      </c>
      <c r="C8" s="16"/>
      <c r="D8" s="16">
        <f>B8</f>
        <v>9</v>
      </c>
      <c r="E8" s="16"/>
      <c r="F8" s="16">
        <v>4</v>
      </c>
      <c r="G8" s="16"/>
      <c r="H8" s="16">
        <f>B8</f>
        <v>9</v>
      </c>
      <c r="I8" s="16">
        <v>8</v>
      </c>
      <c r="J8" s="16">
        <f>B8</f>
        <v>9</v>
      </c>
      <c r="K8" s="16">
        <f>B8</f>
        <v>9</v>
      </c>
      <c r="L8" s="16"/>
      <c r="M8" s="16"/>
      <c r="N8" s="16">
        <f>B8</f>
        <v>9</v>
      </c>
      <c r="O8" s="16"/>
      <c r="P8" s="16"/>
      <c r="Q8" s="16"/>
      <c r="R8" s="16"/>
      <c r="S8" s="16"/>
      <c r="T8" s="16">
        <f>N8</f>
        <v>9</v>
      </c>
      <c r="U8" s="16"/>
      <c r="V8" s="16"/>
    </row>
    <row r="9" spans="1:25" s="1" customFormat="1" ht="18" customHeight="1">
      <c r="A9" s="15">
        <v>2</v>
      </c>
      <c r="B9" s="16">
        <v>13</v>
      </c>
      <c r="C9" s="16"/>
      <c r="D9" s="16">
        <f t="shared" ref="D9:D12" si="0">B9</f>
        <v>13</v>
      </c>
      <c r="E9" s="16"/>
      <c r="F9" s="16">
        <v>6</v>
      </c>
      <c r="G9" s="16"/>
      <c r="H9" s="16">
        <f t="shared" ref="H9:H12" si="1">B9</f>
        <v>13</v>
      </c>
      <c r="I9" s="16">
        <v>12</v>
      </c>
      <c r="J9" s="16">
        <f t="shared" ref="J9:J12" si="2">B9</f>
        <v>13</v>
      </c>
      <c r="K9" s="16">
        <f t="shared" ref="K9:K12" si="3">B9</f>
        <v>13</v>
      </c>
      <c r="L9" s="16"/>
      <c r="M9" s="16"/>
      <c r="N9" s="16">
        <f t="shared" ref="N9:N12" si="4">B9</f>
        <v>13</v>
      </c>
      <c r="O9" s="16"/>
      <c r="P9" s="16"/>
      <c r="Q9" s="16"/>
      <c r="R9" s="16"/>
      <c r="S9" s="16"/>
      <c r="T9" s="16">
        <f t="shared" ref="T9:T10" si="5">N9</f>
        <v>13</v>
      </c>
      <c r="U9" s="16"/>
      <c r="V9" s="16"/>
    </row>
    <row r="10" spans="1:25" s="1" customFormat="1" ht="18" customHeight="1">
      <c r="A10" s="15">
        <v>3</v>
      </c>
      <c r="B10" s="16">
        <v>12</v>
      </c>
      <c r="C10" s="16"/>
      <c r="D10" s="16">
        <f t="shared" si="0"/>
        <v>12</v>
      </c>
      <c r="E10" s="16"/>
      <c r="F10" s="16">
        <f t="shared" ref="F10:F12" si="6">B10</f>
        <v>12</v>
      </c>
      <c r="G10" s="16"/>
      <c r="H10" s="16">
        <f t="shared" si="1"/>
        <v>12</v>
      </c>
      <c r="I10" s="16">
        <v>11</v>
      </c>
      <c r="J10" s="16">
        <f t="shared" si="2"/>
        <v>12</v>
      </c>
      <c r="K10" s="16">
        <f t="shared" si="3"/>
        <v>12</v>
      </c>
      <c r="L10" s="16"/>
      <c r="M10" s="16"/>
      <c r="N10" s="16">
        <f t="shared" si="4"/>
        <v>12</v>
      </c>
      <c r="O10" s="16"/>
      <c r="P10" s="16"/>
      <c r="Q10" s="16">
        <f>N10</f>
        <v>12</v>
      </c>
      <c r="R10" s="16"/>
      <c r="S10" s="57">
        <f>N10</f>
        <v>12</v>
      </c>
      <c r="T10" s="16">
        <f t="shared" si="5"/>
        <v>12</v>
      </c>
      <c r="U10" s="16"/>
      <c r="V10" s="16"/>
      <c r="Y10" s="1" t="s">
        <v>2</v>
      </c>
    </row>
    <row r="11" spans="1:25" s="1" customFormat="1" ht="18" customHeight="1">
      <c r="A11" s="15">
        <v>4</v>
      </c>
      <c r="B11" s="16">
        <v>9</v>
      </c>
      <c r="C11" s="16"/>
      <c r="D11" s="16">
        <f t="shared" si="0"/>
        <v>9</v>
      </c>
      <c r="E11" s="16"/>
      <c r="F11" s="16">
        <f t="shared" si="6"/>
        <v>9</v>
      </c>
      <c r="G11" s="16"/>
      <c r="H11" s="16">
        <f t="shared" si="1"/>
        <v>9</v>
      </c>
      <c r="I11" s="16">
        <v>8</v>
      </c>
      <c r="J11" s="16">
        <f t="shared" si="2"/>
        <v>9</v>
      </c>
      <c r="K11" s="16">
        <f t="shared" si="3"/>
        <v>9</v>
      </c>
      <c r="L11" s="16"/>
      <c r="M11" s="16"/>
      <c r="N11" s="16">
        <f t="shared" si="4"/>
        <v>9</v>
      </c>
      <c r="O11" s="16"/>
      <c r="P11" s="16"/>
      <c r="Q11" s="16"/>
      <c r="R11" s="16"/>
      <c r="S11" s="57">
        <f t="shared" ref="S11:S12" si="7">N11</f>
        <v>9</v>
      </c>
      <c r="T11" s="16"/>
      <c r="U11" s="16"/>
      <c r="V11" s="16"/>
    </row>
    <row r="12" spans="1:25" s="1" customFormat="1" ht="18" customHeight="1">
      <c r="A12" s="15">
        <v>5</v>
      </c>
      <c r="B12" s="16">
        <v>13</v>
      </c>
      <c r="C12" s="16"/>
      <c r="D12" s="16">
        <f t="shared" si="0"/>
        <v>13</v>
      </c>
      <c r="E12" s="16"/>
      <c r="F12" s="16">
        <f t="shared" si="6"/>
        <v>13</v>
      </c>
      <c r="G12" s="16"/>
      <c r="H12" s="16">
        <f t="shared" si="1"/>
        <v>13</v>
      </c>
      <c r="I12" s="16">
        <v>12</v>
      </c>
      <c r="J12" s="16">
        <f t="shared" si="2"/>
        <v>13</v>
      </c>
      <c r="K12" s="16">
        <f t="shared" si="3"/>
        <v>13</v>
      </c>
      <c r="L12" s="16"/>
      <c r="M12" s="16"/>
      <c r="N12" s="16">
        <f t="shared" si="4"/>
        <v>13</v>
      </c>
      <c r="O12" s="16"/>
      <c r="P12" s="16"/>
      <c r="Q12" s="16"/>
      <c r="R12" s="16"/>
      <c r="S12" s="57">
        <f t="shared" si="7"/>
        <v>13</v>
      </c>
      <c r="T12" s="16"/>
      <c r="U12" s="16"/>
      <c r="V12" s="16"/>
    </row>
    <row r="13" spans="1:25" s="1" customFormat="1" ht="18" customHeight="1">
      <c r="A13" s="15" t="s">
        <v>43</v>
      </c>
      <c r="B13" s="17">
        <f>SUM(B8:B12)</f>
        <v>56</v>
      </c>
      <c r="C13" s="17">
        <f t="shared" ref="C13:V13" si="8">SUM(C8:C12)</f>
        <v>0</v>
      </c>
      <c r="D13" s="17">
        <f t="shared" si="8"/>
        <v>56</v>
      </c>
      <c r="E13" s="17">
        <f t="shared" si="8"/>
        <v>0</v>
      </c>
      <c r="F13" s="17">
        <f t="shared" si="8"/>
        <v>44</v>
      </c>
      <c r="G13" s="17">
        <f t="shared" si="8"/>
        <v>0</v>
      </c>
      <c r="H13" s="17">
        <f t="shared" si="8"/>
        <v>56</v>
      </c>
      <c r="I13" s="17">
        <f t="shared" si="8"/>
        <v>51</v>
      </c>
      <c r="J13" s="17">
        <f t="shared" si="8"/>
        <v>56</v>
      </c>
      <c r="K13" s="17">
        <f t="shared" si="8"/>
        <v>56</v>
      </c>
      <c r="L13" s="17">
        <f t="shared" si="8"/>
        <v>0</v>
      </c>
      <c r="M13" s="17">
        <f t="shared" si="8"/>
        <v>0</v>
      </c>
      <c r="N13" s="17">
        <f t="shared" si="8"/>
        <v>56</v>
      </c>
      <c r="O13" s="17">
        <f t="shared" si="8"/>
        <v>0</v>
      </c>
      <c r="P13" s="17">
        <f t="shared" si="8"/>
        <v>0</v>
      </c>
      <c r="Q13" s="17">
        <f t="shared" si="8"/>
        <v>12</v>
      </c>
      <c r="R13" s="17">
        <f t="shared" si="8"/>
        <v>0</v>
      </c>
      <c r="S13" s="17">
        <f t="shared" si="8"/>
        <v>34</v>
      </c>
      <c r="T13" s="17">
        <f t="shared" si="8"/>
        <v>34</v>
      </c>
      <c r="U13" s="17">
        <f t="shared" si="8"/>
        <v>0</v>
      </c>
      <c r="V13" s="17">
        <f t="shared" si="8"/>
        <v>0</v>
      </c>
    </row>
    <row r="14" spans="1:25" s="2" customFormat="1" ht="72.75" customHeight="1">
      <c r="A14" s="13" t="s">
        <v>44</v>
      </c>
      <c r="B14" s="13" t="s">
        <v>30</v>
      </c>
      <c r="C14" s="13" t="s">
        <v>45</v>
      </c>
      <c r="D14" s="13" t="s">
        <v>46</v>
      </c>
      <c r="E14" s="13" t="s">
        <v>45</v>
      </c>
      <c r="F14" s="13" t="s">
        <v>47</v>
      </c>
      <c r="G14" s="13" t="s">
        <v>45</v>
      </c>
      <c r="H14" s="13" t="s">
        <v>12</v>
      </c>
      <c r="I14" s="13" t="s">
        <v>35</v>
      </c>
      <c r="J14" s="13" t="s">
        <v>14</v>
      </c>
      <c r="K14" s="13" t="s">
        <v>36</v>
      </c>
      <c r="L14" s="13" t="s">
        <v>37</v>
      </c>
      <c r="M14" s="13" t="s">
        <v>38</v>
      </c>
      <c r="N14" s="13" t="s">
        <v>18</v>
      </c>
      <c r="O14" s="13" t="s">
        <v>19</v>
      </c>
      <c r="P14" s="13" t="s">
        <v>20</v>
      </c>
      <c r="Q14" s="47" t="s">
        <v>21</v>
      </c>
      <c r="R14" s="13" t="s">
        <v>48</v>
      </c>
      <c r="S14" s="13" t="s">
        <v>40</v>
      </c>
      <c r="T14" s="13" t="s">
        <v>24</v>
      </c>
      <c r="U14" s="13" t="s">
        <v>41</v>
      </c>
      <c r="V14" s="13" t="s">
        <v>45</v>
      </c>
      <c r="W14" s="13" t="s">
        <v>42</v>
      </c>
      <c r="X14" s="13" t="s">
        <v>45</v>
      </c>
    </row>
    <row r="15" spans="1:25" s="1" customFormat="1" ht="18" customHeight="1">
      <c r="A15" s="15">
        <v>1</v>
      </c>
      <c r="B15" s="16">
        <v>349</v>
      </c>
      <c r="C15" s="16" t="str">
        <f>[1]Sheet2!E10</f>
        <v>163</v>
      </c>
      <c r="D15" s="16"/>
      <c r="E15" s="16"/>
      <c r="F15" s="16"/>
      <c r="G15" s="16"/>
      <c r="H15" s="16">
        <f>B15</f>
        <v>349</v>
      </c>
      <c r="I15" s="16">
        <v>326</v>
      </c>
      <c r="J15" s="16">
        <f>B15</f>
        <v>349</v>
      </c>
      <c r="K15" s="16">
        <f>B15</f>
        <v>349</v>
      </c>
      <c r="L15" s="16"/>
      <c r="M15" s="16"/>
      <c r="N15" s="16">
        <f>K15</f>
        <v>349</v>
      </c>
      <c r="O15" s="16"/>
      <c r="P15" s="16"/>
      <c r="Q15" s="16"/>
      <c r="R15" s="16"/>
      <c r="S15" s="16"/>
      <c r="T15" s="16">
        <f>N15</f>
        <v>349</v>
      </c>
      <c r="U15" s="16"/>
      <c r="V15" s="16"/>
      <c r="W15" s="16"/>
      <c r="X15" s="16"/>
    </row>
    <row r="16" spans="1:25" s="1" customFormat="1" ht="18" customHeight="1">
      <c r="A16" s="15">
        <v>2</v>
      </c>
      <c r="B16" s="16">
        <v>512</v>
      </c>
      <c r="C16" s="16" t="str">
        <f>[1]Sheet2!E11</f>
        <v>252</v>
      </c>
      <c r="D16" s="16"/>
      <c r="E16" s="16"/>
      <c r="F16" s="16"/>
      <c r="G16" s="16"/>
      <c r="H16" s="16">
        <f t="shared" ref="H16:H19" si="9">B16</f>
        <v>512</v>
      </c>
      <c r="I16" s="16">
        <v>470</v>
      </c>
      <c r="J16" s="16">
        <f t="shared" ref="J16:J19" si="10">B16</f>
        <v>512</v>
      </c>
      <c r="K16" s="16">
        <f t="shared" ref="K16:K19" si="11">B16</f>
        <v>512</v>
      </c>
      <c r="L16" s="16"/>
      <c r="M16" s="16"/>
      <c r="N16" s="16">
        <f t="shared" ref="N16:N19" si="12">K16</f>
        <v>512</v>
      </c>
      <c r="O16" s="16"/>
      <c r="P16" s="16"/>
      <c r="Q16" s="16"/>
      <c r="R16" s="16"/>
      <c r="S16" s="16"/>
      <c r="T16" s="16">
        <f t="shared" ref="T16:T17" si="13">N16</f>
        <v>512</v>
      </c>
      <c r="U16" s="16"/>
      <c r="V16" s="16"/>
      <c r="W16" s="16"/>
      <c r="X16" s="16"/>
    </row>
    <row r="17" spans="1:24" s="1" customFormat="1" ht="18" customHeight="1">
      <c r="A17" s="15">
        <v>3</v>
      </c>
      <c r="B17" s="16">
        <v>513</v>
      </c>
      <c r="C17" s="16" t="str">
        <f>[1]Sheet2!E12</f>
        <v>248</v>
      </c>
      <c r="D17" s="16"/>
      <c r="E17" s="16"/>
      <c r="F17" s="16"/>
      <c r="G17" s="16"/>
      <c r="H17" s="16">
        <f t="shared" si="9"/>
        <v>513</v>
      </c>
      <c r="I17" s="16">
        <v>490</v>
      </c>
      <c r="J17" s="16">
        <f t="shared" si="10"/>
        <v>513</v>
      </c>
      <c r="K17" s="16">
        <f t="shared" si="11"/>
        <v>513</v>
      </c>
      <c r="L17" s="16"/>
      <c r="M17" s="16"/>
      <c r="N17" s="16">
        <f t="shared" si="12"/>
        <v>513</v>
      </c>
      <c r="O17" s="16"/>
      <c r="P17" s="16"/>
      <c r="Q17" s="16">
        <f>N17</f>
        <v>513</v>
      </c>
      <c r="R17" s="16"/>
      <c r="S17" s="57">
        <f>N17</f>
        <v>513</v>
      </c>
      <c r="T17" s="16">
        <f t="shared" si="13"/>
        <v>513</v>
      </c>
      <c r="U17" s="16"/>
      <c r="V17" s="16"/>
      <c r="W17" s="16"/>
      <c r="X17" s="16"/>
    </row>
    <row r="18" spans="1:24" s="1" customFormat="1" ht="18" customHeight="1">
      <c r="A18" s="15">
        <v>4</v>
      </c>
      <c r="B18" s="16">
        <v>447</v>
      </c>
      <c r="C18" s="16" t="str">
        <f>[1]Sheet2!E13</f>
        <v>218</v>
      </c>
      <c r="D18" s="16"/>
      <c r="E18" s="16"/>
      <c r="F18" s="16"/>
      <c r="G18" s="16"/>
      <c r="H18" s="16">
        <f t="shared" si="9"/>
        <v>447</v>
      </c>
      <c r="I18" s="16">
        <v>414</v>
      </c>
      <c r="J18" s="16">
        <f t="shared" si="10"/>
        <v>447</v>
      </c>
      <c r="K18" s="16">
        <f t="shared" si="11"/>
        <v>447</v>
      </c>
      <c r="L18" s="16"/>
      <c r="M18" s="16"/>
      <c r="N18" s="16">
        <f t="shared" si="12"/>
        <v>447</v>
      </c>
      <c r="O18" s="16"/>
      <c r="P18" s="16"/>
      <c r="Q18" s="16"/>
      <c r="R18" s="16"/>
      <c r="S18" s="57">
        <f t="shared" ref="S18:S19" si="14">N18</f>
        <v>447</v>
      </c>
      <c r="T18" s="16"/>
      <c r="U18" s="16"/>
      <c r="V18" s="16"/>
      <c r="W18" s="16"/>
      <c r="X18" s="16"/>
    </row>
    <row r="19" spans="1:24" s="1" customFormat="1" ht="18" customHeight="1">
      <c r="A19" s="15">
        <v>5</v>
      </c>
      <c r="B19" s="16">
        <v>673</v>
      </c>
      <c r="C19" s="16" t="str">
        <f>[1]Sheet2!E14</f>
        <v>319</v>
      </c>
      <c r="D19" s="16"/>
      <c r="E19" s="16"/>
      <c r="F19" s="16"/>
      <c r="G19" s="16"/>
      <c r="H19" s="16">
        <f t="shared" si="9"/>
        <v>673</v>
      </c>
      <c r="I19" s="16">
        <v>625</v>
      </c>
      <c r="J19" s="16">
        <f t="shared" si="10"/>
        <v>673</v>
      </c>
      <c r="K19" s="16">
        <f t="shared" si="11"/>
        <v>673</v>
      </c>
      <c r="L19" s="16"/>
      <c r="M19" s="16"/>
      <c r="N19" s="16">
        <f t="shared" si="12"/>
        <v>673</v>
      </c>
      <c r="O19" s="16"/>
      <c r="P19" s="16"/>
      <c r="Q19" s="16"/>
      <c r="R19" s="16"/>
      <c r="S19" s="57">
        <f t="shared" si="14"/>
        <v>673</v>
      </c>
      <c r="T19" s="16"/>
      <c r="U19" s="16"/>
      <c r="V19" s="16"/>
      <c r="W19" s="16"/>
      <c r="X19" s="16"/>
    </row>
    <row r="20" spans="1:24" s="1" customFormat="1" ht="18" customHeight="1">
      <c r="A20" s="15" t="s">
        <v>43</v>
      </c>
      <c r="B20" s="16">
        <f>SUM(B15:B19)</f>
        <v>2494</v>
      </c>
      <c r="C20" s="16">
        <v>1200</v>
      </c>
      <c r="D20" s="16"/>
      <c r="E20" s="16"/>
      <c r="F20" s="16"/>
      <c r="G20" s="16"/>
      <c r="H20" s="16">
        <f>SUM(H15:H19)</f>
        <v>2494</v>
      </c>
      <c r="I20" s="16">
        <f>SUM(I15:I19)</f>
        <v>2325</v>
      </c>
      <c r="J20" s="16">
        <f>SUM(J15:J19)</f>
        <v>2494</v>
      </c>
      <c r="K20" s="16">
        <f>SUM(K15:K19)</f>
        <v>2494</v>
      </c>
      <c r="L20" s="16">
        <f t="shared" ref="L20:N20" si="15">SUM(L15:L19)</f>
        <v>0</v>
      </c>
      <c r="M20" s="16">
        <f t="shared" si="15"/>
        <v>0</v>
      </c>
      <c r="N20" s="16">
        <f t="shared" si="15"/>
        <v>2494</v>
      </c>
      <c r="O20" s="16">
        <f t="shared" ref="O20:T20" si="16">SUM(O15:O19)</f>
        <v>0</v>
      </c>
      <c r="P20" s="16">
        <f t="shared" si="16"/>
        <v>0</v>
      </c>
      <c r="Q20" s="16">
        <f t="shared" si="16"/>
        <v>513</v>
      </c>
      <c r="R20" s="16">
        <f t="shared" si="16"/>
        <v>0</v>
      </c>
      <c r="S20" s="16">
        <f t="shared" si="16"/>
        <v>1633</v>
      </c>
      <c r="T20" s="16">
        <f t="shared" si="16"/>
        <v>1374</v>
      </c>
      <c r="U20" s="16"/>
      <c r="V20" s="16"/>
      <c r="W20" s="16"/>
      <c r="X20" s="16"/>
    </row>
    <row r="21" spans="1:24" s="1" customFormat="1" ht="14.1" customHeight="1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4" s="4" customFormat="1" ht="28.5" customHeight="1">
      <c r="A22" s="98" t="s">
        <v>49</v>
      </c>
      <c r="B22" s="134" t="s">
        <v>50</v>
      </c>
      <c r="C22" s="134"/>
      <c r="D22" s="134"/>
      <c r="E22" s="97" t="s">
        <v>51</v>
      </c>
      <c r="F22" s="97"/>
      <c r="G22" s="97"/>
      <c r="H22" s="135" t="s">
        <v>52</v>
      </c>
      <c r="I22" s="135"/>
      <c r="J22" s="135"/>
      <c r="K22" s="48"/>
      <c r="L22" s="48"/>
      <c r="M22" s="48"/>
      <c r="N22" s="48"/>
      <c r="O22" s="126" t="s">
        <v>53</v>
      </c>
      <c r="P22" s="126" t="s">
        <v>30</v>
      </c>
      <c r="Q22" s="126" t="s">
        <v>54</v>
      </c>
      <c r="R22" s="132" t="s">
        <v>55</v>
      </c>
      <c r="S22" s="114" t="s">
        <v>56</v>
      </c>
    </row>
    <row r="23" spans="1:24" s="4" customFormat="1" ht="27" customHeight="1">
      <c r="A23" s="98"/>
      <c r="B23" s="20" t="s">
        <v>57</v>
      </c>
      <c r="C23" s="20" t="s">
        <v>58</v>
      </c>
      <c r="D23" s="21" t="s">
        <v>59</v>
      </c>
      <c r="E23" s="20" t="s">
        <v>57</v>
      </c>
      <c r="F23" s="20" t="s">
        <v>58</v>
      </c>
      <c r="G23" s="21" t="s">
        <v>59</v>
      </c>
      <c r="H23" s="20" t="s">
        <v>57</v>
      </c>
      <c r="I23" s="20" t="s">
        <v>58</v>
      </c>
      <c r="J23" s="21" t="s">
        <v>59</v>
      </c>
      <c r="K23" s="48"/>
      <c r="L23" s="48"/>
      <c r="M23" s="48"/>
      <c r="N23" s="48"/>
      <c r="O23" s="127"/>
      <c r="P23" s="127"/>
      <c r="Q23" s="127"/>
      <c r="R23" s="133"/>
      <c r="S23" s="115"/>
    </row>
    <row r="24" spans="1:24" s="1" customFormat="1" ht="16.5" customHeight="1">
      <c r="A24" s="20">
        <v>1</v>
      </c>
      <c r="B24" s="105" t="s">
        <v>60</v>
      </c>
      <c r="C24" s="106"/>
      <c r="D24" s="106"/>
      <c r="E24" s="106"/>
      <c r="F24" s="106"/>
      <c r="G24" s="106"/>
      <c r="H24" s="106"/>
      <c r="I24" s="106"/>
      <c r="J24" s="107"/>
      <c r="K24" s="49"/>
      <c r="L24" s="49"/>
      <c r="M24" s="49"/>
      <c r="N24" s="49"/>
      <c r="O24" s="20">
        <v>1</v>
      </c>
      <c r="P24" s="16">
        <f>[2]Sheet2!$C$10</f>
        <v>349</v>
      </c>
      <c r="Q24" s="57">
        <f>[2]Sheet2!$D$10</f>
        <v>265</v>
      </c>
      <c r="R24" s="57">
        <f>Q24/P24%</f>
        <v>75.931232091690546</v>
      </c>
      <c r="S24" s="57"/>
    </row>
    <row r="25" spans="1:24" s="1" customFormat="1" ht="14.25" customHeight="1">
      <c r="A25" s="20">
        <v>2</v>
      </c>
      <c r="B25" s="108"/>
      <c r="C25" s="109"/>
      <c r="D25" s="109"/>
      <c r="E25" s="109"/>
      <c r="F25" s="109"/>
      <c r="G25" s="109"/>
      <c r="H25" s="109"/>
      <c r="I25" s="109"/>
      <c r="J25" s="110"/>
      <c r="K25" s="49"/>
      <c r="L25" s="49"/>
      <c r="M25" s="49"/>
      <c r="N25" s="49"/>
      <c r="O25" s="20">
        <v>2</v>
      </c>
      <c r="P25" s="16">
        <f>[2]Sheet2!$C$11</f>
        <v>512</v>
      </c>
      <c r="Q25" s="57">
        <f>[2]Sheet2!$D$11</f>
        <v>404</v>
      </c>
      <c r="R25" s="57">
        <f t="shared" ref="R25:R29" si="17">Q25/P25%</f>
        <v>78.90625</v>
      </c>
      <c r="S25" s="57"/>
    </row>
    <row r="26" spans="1:24" s="1" customFormat="1" ht="15.75" customHeight="1">
      <c r="A26" s="20">
        <v>3</v>
      </c>
      <c r="B26" s="111"/>
      <c r="C26" s="112"/>
      <c r="D26" s="112"/>
      <c r="E26" s="112"/>
      <c r="F26" s="112"/>
      <c r="G26" s="112"/>
      <c r="H26" s="112"/>
      <c r="I26" s="112"/>
      <c r="J26" s="113"/>
      <c r="K26" s="49"/>
      <c r="L26" s="49"/>
      <c r="M26" s="49"/>
      <c r="N26" s="49"/>
      <c r="O26" s="20">
        <v>3</v>
      </c>
      <c r="P26" s="16">
        <f>[2]Sheet2!$C$12</f>
        <v>513</v>
      </c>
      <c r="Q26" s="57">
        <f>[2]Sheet2!$D$12</f>
        <v>300</v>
      </c>
      <c r="R26" s="57">
        <f t="shared" si="17"/>
        <v>58.479532163742689</v>
      </c>
      <c r="S26" s="57"/>
    </row>
    <row r="27" spans="1:24" s="1" customFormat="1" ht="15.75" customHeight="1">
      <c r="A27" s="20">
        <v>4</v>
      </c>
      <c r="B27" s="16">
        <v>423</v>
      </c>
      <c r="C27" s="16">
        <v>24</v>
      </c>
      <c r="D27" s="16"/>
      <c r="E27" s="16">
        <v>423</v>
      </c>
      <c r="F27" s="16">
        <v>24</v>
      </c>
      <c r="G27" s="16"/>
      <c r="H27" s="16">
        <v>423</v>
      </c>
      <c r="I27" s="16">
        <v>24</v>
      </c>
      <c r="J27" s="16"/>
      <c r="K27" s="49"/>
      <c r="L27" s="49"/>
      <c r="M27" s="49"/>
      <c r="N27" s="49"/>
      <c r="O27" s="20">
        <v>4</v>
      </c>
      <c r="P27" s="16">
        <f>[2]Sheet4!$C$10</f>
        <v>447</v>
      </c>
      <c r="Q27" s="57">
        <f>[2]Sheet4!$D$10</f>
        <v>274</v>
      </c>
      <c r="R27" s="57">
        <f t="shared" si="17"/>
        <v>61.297539149888145</v>
      </c>
      <c r="S27" s="57"/>
    </row>
    <row r="28" spans="1:24" s="1" customFormat="1" ht="16.5" customHeight="1">
      <c r="A28" s="20">
        <v>5</v>
      </c>
      <c r="B28" s="16">
        <v>633</v>
      </c>
      <c r="C28" s="16">
        <v>40</v>
      </c>
      <c r="D28" s="16"/>
      <c r="E28" s="16">
        <v>633</v>
      </c>
      <c r="F28" s="16">
        <v>40</v>
      </c>
      <c r="G28" s="16"/>
      <c r="H28" s="16">
        <v>633</v>
      </c>
      <c r="I28" s="16">
        <v>40</v>
      </c>
      <c r="J28" s="16"/>
      <c r="K28" s="49"/>
      <c r="L28" s="49"/>
      <c r="M28" s="49"/>
      <c r="N28" s="49"/>
      <c r="O28" s="20">
        <v>5</v>
      </c>
      <c r="P28" s="16">
        <f>[2]Sheet4!$C$11</f>
        <v>673</v>
      </c>
      <c r="Q28" s="57">
        <f>[2]Sheet4!$D$11</f>
        <v>508</v>
      </c>
      <c r="R28" s="57">
        <f t="shared" si="17"/>
        <v>75.48291233283804</v>
      </c>
      <c r="S28" s="57"/>
    </row>
    <row r="29" spans="1:24" s="1" customFormat="1" ht="15.75" customHeight="1">
      <c r="A29" s="20" t="s">
        <v>43</v>
      </c>
      <c r="B29" s="16">
        <f>SUM(B27:B28)</f>
        <v>1056</v>
      </c>
      <c r="C29" s="16">
        <f t="shared" ref="C29:I29" si="18">SUM(C27:C28)</f>
        <v>64</v>
      </c>
      <c r="D29" s="16">
        <f t="shared" si="18"/>
        <v>0</v>
      </c>
      <c r="E29" s="16">
        <f t="shared" si="18"/>
        <v>1056</v>
      </c>
      <c r="F29" s="16">
        <f t="shared" si="18"/>
        <v>64</v>
      </c>
      <c r="G29" s="16">
        <f t="shared" si="18"/>
        <v>0</v>
      </c>
      <c r="H29" s="16">
        <f t="shared" si="18"/>
        <v>1056</v>
      </c>
      <c r="I29" s="16">
        <f t="shared" si="18"/>
        <v>64</v>
      </c>
      <c r="J29" s="16"/>
      <c r="K29" s="49"/>
      <c r="L29" s="49"/>
      <c r="M29" s="49"/>
      <c r="N29" s="49"/>
      <c r="O29" s="20" t="s">
        <v>43</v>
      </c>
      <c r="P29" s="16">
        <f>SUM(P24:P28)</f>
        <v>2494</v>
      </c>
      <c r="Q29" s="16">
        <f>SUM(Q24:Q28)</f>
        <v>1751</v>
      </c>
      <c r="R29" s="57">
        <f t="shared" si="17"/>
        <v>70.208500400962308</v>
      </c>
      <c r="S29" s="57"/>
    </row>
    <row r="30" spans="1:24" s="5" customFormat="1" ht="8.25" customHeight="1">
      <c r="A30" s="18"/>
      <c r="B30" s="22"/>
      <c r="C30" s="22"/>
      <c r="D30" s="22"/>
      <c r="E30" s="22"/>
      <c r="F30" s="22"/>
      <c r="G30" s="22"/>
      <c r="H30" s="23"/>
      <c r="I30" s="22"/>
      <c r="J30" s="22"/>
      <c r="K30" s="22"/>
      <c r="L30" s="22"/>
      <c r="M30" s="22"/>
      <c r="N30" s="22"/>
      <c r="O30" s="22"/>
      <c r="P30" s="50"/>
      <c r="Q30" s="18"/>
      <c r="R30" s="58"/>
      <c r="S30" s="58"/>
      <c r="T30" s="58"/>
      <c r="U30" s="58"/>
    </row>
    <row r="31" spans="1:24" s="5" customFormat="1" ht="25.5" customHeight="1">
      <c r="A31" s="98" t="s">
        <v>61</v>
      </c>
      <c r="B31" s="134" t="s">
        <v>62</v>
      </c>
      <c r="C31" s="134"/>
      <c r="D31" s="134"/>
      <c r="E31" s="97" t="s">
        <v>63</v>
      </c>
      <c r="F31" s="97"/>
      <c r="G31" s="97"/>
      <c r="H31" s="97" t="s">
        <v>64</v>
      </c>
      <c r="I31" s="97"/>
      <c r="J31" s="97"/>
      <c r="K31" s="97" t="s">
        <v>65</v>
      </c>
      <c r="L31" s="97"/>
      <c r="M31" s="97"/>
      <c r="N31" s="136" t="s">
        <v>164</v>
      </c>
      <c r="O31" s="137"/>
      <c r="P31" s="137"/>
      <c r="Q31" s="137"/>
      <c r="R31" s="137"/>
      <c r="S31" s="138"/>
    </row>
    <row r="32" spans="1:24" s="5" customFormat="1" ht="19.5" customHeight="1">
      <c r="A32" s="98"/>
      <c r="B32" s="20" t="s">
        <v>57</v>
      </c>
      <c r="C32" s="20" t="s">
        <v>58</v>
      </c>
      <c r="D32" s="21" t="s">
        <v>59</v>
      </c>
      <c r="E32" s="20" t="s">
        <v>57</v>
      </c>
      <c r="F32" s="20" t="s">
        <v>58</v>
      </c>
      <c r="G32" s="21" t="s">
        <v>59</v>
      </c>
      <c r="H32" s="20" t="s">
        <v>57</v>
      </c>
      <c r="I32" s="20" t="s">
        <v>58</v>
      </c>
      <c r="J32" s="21" t="s">
        <v>59</v>
      </c>
      <c r="K32" s="20" t="s">
        <v>57</v>
      </c>
      <c r="L32" s="20" t="s">
        <v>58</v>
      </c>
      <c r="M32" s="21" t="s">
        <v>59</v>
      </c>
      <c r="N32" s="139"/>
      <c r="O32" s="140"/>
      <c r="P32" s="140"/>
      <c r="Q32" s="140"/>
      <c r="R32" s="140"/>
      <c r="S32" s="141"/>
    </row>
    <row r="33" spans="1:32" s="5" customFormat="1" ht="18" customHeight="1">
      <c r="A33" s="24">
        <v>1</v>
      </c>
      <c r="B33" s="105" t="s">
        <v>60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7"/>
      <c r="N33" s="139"/>
      <c r="O33" s="140"/>
      <c r="P33" s="140"/>
      <c r="Q33" s="140"/>
      <c r="R33" s="140"/>
      <c r="S33" s="141"/>
    </row>
    <row r="34" spans="1:32" s="5" customFormat="1" ht="18" customHeight="1">
      <c r="A34" s="24">
        <v>2</v>
      </c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10"/>
      <c r="N34" s="139"/>
      <c r="O34" s="140"/>
      <c r="P34" s="140"/>
      <c r="Q34" s="140"/>
      <c r="R34" s="140"/>
      <c r="S34" s="141"/>
      <c r="T34" s="59"/>
    </row>
    <row r="35" spans="1:32" s="5" customFormat="1" ht="18" customHeight="1">
      <c r="A35" s="24">
        <v>3</v>
      </c>
      <c r="B35" s="111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39"/>
      <c r="O35" s="140"/>
      <c r="P35" s="140"/>
      <c r="Q35" s="140"/>
      <c r="R35" s="140"/>
      <c r="S35" s="141"/>
      <c r="T35" s="59"/>
    </row>
    <row r="36" spans="1:32" s="5" customFormat="1" ht="18" customHeight="1">
      <c r="A36" s="24">
        <v>4</v>
      </c>
      <c r="B36" s="16" t="s">
        <v>133</v>
      </c>
      <c r="C36" s="25" t="s">
        <v>135</v>
      </c>
      <c r="D36" s="25"/>
      <c r="E36" s="25" t="s">
        <v>133</v>
      </c>
      <c r="F36" s="25" t="s">
        <v>135</v>
      </c>
      <c r="G36" s="25"/>
      <c r="H36" s="25" t="s">
        <v>133</v>
      </c>
      <c r="I36" s="25" t="s">
        <v>135</v>
      </c>
      <c r="J36" s="62"/>
      <c r="K36" s="25" t="s">
        <v>133</v>
      </c>
      <c r="L36" s="25" t="s">
        <v>135</v>
      </c>
      <c r="M36" s="62"/>
      <c r="N36" s="139"/>
      <c r="O36" s="140"/>
      <c r="P36" s="140"/>
      <c r="Q36" s="140"/>
      <c r="R36" s="140"/>
      <c r="S36" s="141"/>
      <c r="T36" s="59"/>
    </row>
    <row r="37" spans="1:32" s="5" customFormat="1" ht="18" customHeight="1">
      <c r="A37" s="24">
        <v>5</v>
      </c>
      <c r="B37" s="16" t="s">
        <v>134</v>
      </c>
      <c r="C37" s="25" t="s">
        <v>136</v>
      </c>
      <c r="D37" s="25"/>
      <c r="E37" s="25" t="s">
        <v>134</v>
      </c>
      <c r="F37" s="25" t="s">
        <v>136</v>
      </c>
      <c r="G37" s="25"/>
      <c r="H37" s="25" t="s">
        <v>134</v>
      </c>
      <c r="I37" s="25" t="s">
        <v>136</v>
      </c>
      <c r="J37" s="62"/>
      <c r="K37" s="25" t="s">
        <v>134</v>
      </c>
      <c r="L37" s="25" t="s">
        <v>136</v>
      </c>
      <c r="M37" s="62"/>
      <c r="N37" s="142"/>
      <c r="O37" s="143"/>
      <c r="P37" s="143"/>
      <c r="Q37" s="143"/>
      <c r="R37" s="143"/>
      <c r="S37" s="144"/>
      <c r="T37" s="59"/>
    </row>
    <row r="38" spans="1:32" s="5" customFormat="1" ht="18" customHeight="1">
      <c r="A38" s="24" t="s">
        <v>43</v>
      </c>
      <c r="B38" s="16">
        <f>SUM(B36:B37)</f>
        <v>0</v>
      </c>
      <c r="C38" s="25"/>
      <c r="D38" s="25"/>
      <c r="E38" s="25"/>
      <c r="F38" s="25"/>
      <c r="G38" s="25"/>
      <c r="H38" s="25"/>
      <c r="I38" s="25"/>
      <c r="J38" s="16"/>
      <c r="K38" s="25"/>
      <c r="L38" s="25"/>
      <c r="M38" s="16"/>
      <c r="N38" s="22"/>
      <c r="O38" s="22"/>
      <c r="P38" s="22"/>
      <c r="Q38" s="18"/>
      <c r="R38" s="58"/>
      <c r="S38" s="58"/>
      <c r="T38" s="58"/>
      <c r="U38" s="58"/>
    </row>
    <row r="39" spans="1:32" s="5" customFormat="1" ht="14.1" customHeight="1">
      <c r="A39" s="18"/>
      <c r="B39" s="22"/>
      <c r="C39" s="22"/>
      <c r="D39" s="22"/>
      <c r="E39" s="22"/>
      <c r="F39" s="22"/>
      <c r="G39" s="22"/>
      <c r="H39" s="23"/>
      <c r="I39" s="22"/>
      <c r="J39" s="22"/>
      <c r="K39" s="22"/>
      <c r="L39" s="22"/>
      <c r="M39" s="22"/>
      <c r="N39" s="22"/>
      <c r="O39" s="22"/>
      <c r="P39" s="22"/>
      <c r="Q39" s="18"/>
      <c r="R39" s="58"/>
      <c r="S39" s="58"/>
      <c r="T39" s="58"/>
      <c r="U39" s="58"/>
    </row>
    <row r="40" spans="1:32" s="5" customFormat="1" ht="21.75" customHeight="1">
      <c r="A40" s="99" t="s">
        <v>66</v>
      </c>
      <c r="B40" s="102" t="s">
        <v>67</v>
      </c>
      <c r="C40" s="119" t="s">
        <v>68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1"/>
      <c r="R40" s="145" t="s">
        <v>165</v>
      </c>
      <c r="S40" s="146"/>
      <c r="T40" s="146"/>
      <c r="U40" s="146"/>
      <c r="V40" s="146"/>
      <c r="W40" s="146"/>
      <c r="X40" s="146"/>
      <c r="Y40" s="146"/>
      <c r="Z40" s="147"/>
    </row>
    <row r="41" spans="1:32" s="5" customFormat="1" ht="15.95" customHeight="1">
      <c r="A41" s="100"/>
      <c r="B41" s="103"/>
      <c r="C41" s="119" t="s">
        <v>69</v>
      </c>
      <c r="D41" s="120"/>
      <c r="E41" s="121"/>
      <c r="F41" s="119" t="s">
        <v>70</v>
      </c>
      <c r="G41" s="120"/>
      <c r="H41" s="121"/>
      <c r="I41" s="119" t="s">
        <v>71</v>
      </c>
      <c r="J41" s="120"/>
      <c r="K41" s="121"/>
      <c r="L41" s="119" t="s">
        <v>72</v>
      </c>
      <c r="M41" s="120"/>
      <c r="N41" s="121"/>
      <c r="O41" s="119" t="s">
        <v>73</v>
      </c>
      <c r="P41" s="120"/>
      <c r="Q41" s="121"/>
      <c r="R41" s="148"/>
      <c r="S41" s="149"/>
      <c r="T41" s="149"/>
      <c r="U41" s="149"/>
      <c r="V41" s="149"/>
      <c r="W41" s="149"/>
      <c r="X41" s="149"/>
      <c r="Y41" s="149"/>
      <c r="Z41" s="150"/>
    </row>
    <row r="42" spans="1:32" s="5" customFormat="1" ht="15.95" customHeight="1">
      <c r="A42" s="101"/>
      <c r="B42" s="104"/>
      <c r="C42" s="26" t="s">
        <v>57</v>
      </c>
      <c r="D42" s="26" t="s">
        <v>58</v>
      </c>
      <c r="E42" s="26" t="s">
        <v>59</v>
      </c>
      <c r="F42" s="26" t="s">
        <v>57</v>
      </c>
      <c r="G42" s="26" t="s">
        <v>58</v>
      </c>
      <c r="H42" s="26" t="s">
        <v>59</v>
      </c>
      <c r="I42" s="26" t="s">
        <v>57</v>
      </c>
      <c r="J42" s="26" t="s">
        <v>58</v>
      </c>
      <c r="K42" s="26" t="s">
        <v>59</v>
      </c>
      <c r="L42" s="26" t="s">
        <v>57</v>
      </c>
      <c r="M42" s="26" t="s">
        <v>58</v>
      </c>
      <c r="N42" s="26" t="s">
        <v>59</v>
      </c>
      <c r="O42" s="26" t="s">
        <v>57</v>
      </c>
      <c r="P42" s="26" t="s">
        <v>58</v>
      </c>
      <c r="Q42" s="26" t="s">
        <v>59</v>
      </c>
      <c r="R42" s="148"/>
      <c r="S42" s="149"/>
      <c r="T42" s="149"/>
      <c r="U42" s="149"/>
      <c r="V42" s="149"/>
      <c r="W42" s="149"/>
      <c r="X42" s="149"/>
      <c r="Y42" s="149"/>
      <c r="Z42" s="150"/>
    </row>
    <row r="43" spans="1:32" s="5" customFormat="1" ht="18" customHeight="1">
      <c r="A43" s="27">
        <v>1</v>
      </c>
      <c r="B43" s="16" t="s">
        <v>137</v>
      </c>
      <c r="C43" s="28" t="s">
        <v>137</v>
      </c>
      <c r="D43" s="28"/>
      <c r="E43" s="28"/>
      <c r="F43" s="28" t="s">
        <v>143</v>
      </c>
      <c r="G43" s="28" t="s">
        <v>144</v>
      </c>
      <c r="H43" s="28"/>
      <c r="I43" s="28" t="s">
        <v>145</v>
      </c>
      <c r="J43" s="28" t="s">
        <v>148</v>
      </c>
      <c r="K43" s="28"/>
      <c r="L43" s="28" t="s">
        <v>151</v>
      </c>
      <c r="M43" s="28" t="s">
        <v>153</v>
      </c>
      <c r="N43" s="28"/>
      <c r="O43" s="28" t="s">
        <v>151</v>
      </c>
      <c r="P43" s="28" t="s">
        <v>153</v>
      </c>
      <c r="Q43" s="28"/>
      <c r="R43" s="148"/>
      <c r="S43" s="149"/>
      <c r="T43" s="149"/>
      <c r="U43" s="149"/>
      <c r="V43" s="149"/>
      <c r="W43" s="149"/>
      <c r="X43" s="149"/>
      <c r="Y43" s="149"/>
      <c r="Z43" s="150"/>
    </row>
    <row r="44" spans="1:32" s="5" customFormat="1" ht="18" customHeight="1">
      <c r="A44" s="27">
        <v>2</v>
      </c>
      <c r="B44" s="16" t="s">
        <v>138</v>
      </c>
      <c r="C44" s="28" t="s">
        <v>140</v>
      </c>
      <c r="D44" s="28" t="s">
        <v>142</v>
      </c>
      <c r="E44" s="28"/>
      <c r="F44" s="28" t="s">
        <v>140</v>
      </c>
      <c r="G44" s="28" t="s">
        <v>142</v>
      </c>
      <c r="H44" s="28"/>
      <c r="I44" s="28" t="s">
        <v>146</v>
      </c>
      <c r="J44" s="28" t="s">
        <v>149</v>
      </c>
      <c r="K44" s="28"/>
      <c r="L44" s="28" t="s">
        <v>140</v>
      </c>
      <c r="M44" s="28" t="s">
        <v>142</v>
      </c>
      <c r="N44" s="28"/>
      <c r="O44" s="28" t="s">
        <v>140</v>
      </c>
      <c r="P44" s="28" t="s">
        <v>142</v>
      </c>
      <c r="Q44" s="28"/>
      <c r="R44" s="148"/>
      <c r="S44" s="149"/>
      <c r="T44" s="149"/>
      <c r="U44" s="149"/>
      <c r="V44" s="149"/>
      <c r="W44" s="149"/>
      <c r="X44" s="149"/>
      <c r="Y44" s="149"/>
      <c r="Z44" s="150"/>
    </row>
    <row r="45" spans="1:32" s="5" customFormat="1" ht="18" customHeight="1">
      <c r="A45" s="27">
        <v>3</v>
      </c>
      <c r="B45" s="16" t="s">
        <v>139</v>
      </c>
      <c r="C45" s="28" t="s">
        <v>141</v>
      </c>
      <c r="D45" s="28" t="s">
        <v>135</v>
      </c>
      <c r="E45" s="28"/>
      <c r="F45" s="28" t="s">
        <v>141</v>
      </c>
      <c r="G45" s="28" t="s">
        <v>135</v>
      </c>
      <c r="H45" s="28"/>
      <c r="I45" s="28" t="s">
        <v>147</v>
      </c>
      <c r="J45" s="28" t="s">
        <v>150</v>
      </c>
      <c r="K45" s="28"/>
      <c r="L45" s="28" t="s">
        <v>152</v>
      </c>
      <c r="M45" s="28" t="s">
        <v>154</v>
      </c>
      <c r="N45" s="28"/>
      <c r="O45" s="28" t="s">
        <v>155</v>
      </c>
      <c r="P45" s="28" t="s">
        <v>156</v>
      </c>
      <c r="Q45" s="28"/>
      <c r="R45" s="148"/>
      <c r="S45" s="149"/>
      <c r="T45" s="149"/>
      <c r="U45" s="149"/>
      <c r="V45" s="149"/>
      <c r="W45" s="149"/>
      <c r="X45" s="149"/>
      <c r="Y45" s="149"/>
      <c r="Z45" s="150"/>
    </row>
    <row r="46" spans="1:32" s="5" customFormat="1" ht="10.5" customHeight="1">
      <c r="A46" s="29"/>
      <c r="B46" s="28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60"/>
      <c r="R46" s="148"/>
      <c r="S46" s="149"/>
      <c r="T46" s="149"/>
      <c r="U46" s="149"/>
      <c r="V46" s="149"/>
      <c r="W46" s="149"/>
      <c r="X46" s="149"/>
      <c r="Y46" s="149"/>
      <c r="Z46" s="150"/>
    </row>
    <row r="47" spans="1:32" s="5" customFormat="1" ht="21" customHeight="1">
      <c r="A47" s="99" t="s">
        <v>66</v>
      </c>
      <c r="B47" s="102" t="s">
        <v>67</v>
      </c>
      <c r="C47" s="119" t="s">
        <v>74</v>
      </c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1"/>
      <c r="AA47" s="122" t="s">
        <v>75</v>
      </c>
      <c r="AB47" s="123"/>
      <c r="AC47" s="123"/>
      <c r="AD47" s="123"/>
      <c r="AE47" s="123"/>
      <c r="AF47" s="124"/>
    </row>
    <row r="48" spans="1:32" s="5" customFormat="1" ht="27" customHeight="1">
      <c r="A48" s="100"/>
      <c r="B48" s="103"/>
      <c r="C48" s="125" t="s">
        <v>76</v>
      </c>
      <c r="D48" s="125"/>
      <c r="E48" s="125"/>
      <c r="F48" s="96" t="s">
        <v>77</v>
      </c>
      <c r="G48" s="96"/>
      <c r="H48" s="96"/>
      <c r="I48" s="122" t="s">
        <v>78</v>
      </c>
      <c r="J48" s="123"/>
      <c r="K48" s="124"/>
      <c r="L48" s="119" t="s">
        <v>79</v>
      </c>
      <c r="M48" s="120"/>
      <c r="N48" s="121"/>
      <c r="O48" s="119" t="s">
        <v>80</v>
      </c>
      <c r="P48" s="120"/>
      <c r="Q48" s="121"/>
      <c r="R48" s="122" t="s">
        <v>81</v>
      </c>
      <c r="S48" s="123"/>
      <c r="T48" s="124"/>
      <c r="U48" s="96" t="s">
        <v>82</v>
      </c>
      <c r="V48" s="96"/>
      <c r="W48" s="96"/>
      <c r="X48" s="96" t="s">
        <v>83</v>
      </c>
      <c r="Y48" s="96"/>
      <c r="Z48" s="96"/>
      <c r="AA48" s="96" t="s">
        <v>84</v>
      </c>
      <c r="AB48" s="96"/>
      <c r="AC48" s="96"/>
      <c r="AD48" s="96" t="s">
        <v>85</v>
      </c>
      <c r="AE48" s="96"/>
      <c r="AF48" s="96"/>
    </row>
    <row r="49" spans="1:32" s="5" customFormat="1" ht="15.95" customHeight="1">
      <c r="A49" s="101"/>
      <c r="B49" s="104"/>
      <c r="C49" s="26" t="s">
        <v>86</v>
      </c>
      <c r="D49" s="26" t="s">
        <v>87</v>
      </c>
      <c r="E49" s="26" t="s">
        <v>59</v>
      </c>
      <c r="F49" s="26" t="s">
        <v>86</v>
      </c>
      <c r="G49" s="26" t="s">
        <v>87</v>
      </c>
      <c r="H49" s="26" t="s">
        <v>59</v>
      </c>
      <c r="I49" s="26" t="s">
        <v>86</v>
      </c>
      <c r="J49" s="26" t="s">
        <v>87</v>
      </c>
      <c r="K49" s="26" t="s">
        <v>59</v>
      </c>
      <c r="L49" s="26" t="s">
        <v>86</v>
      </c>
      <c r="M49" s="26" t="s">
        <v>87</v>
      </c>
      <c r="N49" s="26" t="s">
        <v>59</v>
      </c>
      <c r="O49" s="26" t="s">
        <v>86</v>
      </c>
      <c r="P49" s="26" t="s">
        <v>87</v>
      </c>
      <c r="Q49" s="26" t="s">
        <v>59</v>
      </c>
      <c r="R49" s="26" t="s">
        <v>86</v>
      </c>
      <c r="S49" s="26" t="s">
        <v>87</v>
      </c>
      <c r="T49" s="26" t="s">
        <v>59</v>
      </c>
      <c r="U49" s="26" t="s">
        <v>86</v>
      </c>
      <c r="V49" s="26" t="s">
        <v>87</v>
      </c>
      <c r="W49" s="26" t="s">
        <v>59</v>
      </c>
      <c r="X49" s="26" t="s">
        <v>86</v>
      </c>
      <c r="Y49" s="26" t="s">
        <v>87</v>
      </c>
      <c r="Z49" s="26" t="s">
        <v>59</v>
      </c>
      <c r="AA49" s="26" t="s">
        <v>86</v>
      </c>
      <c r="AB49" s="26" t="s">
        <v>87</v>
      </c>
      <c r="AC49" s="26" t="s">
        <v>59</v>
      </c>
      <c r="AD49" s="26" t="s">
        <v>86</v>
      </c>
      <c r="AE49" s="26" t="s">
        <v>87</v>
      </c>
      <c r="AF49" s="26" t="s">
        <v>59</v>
      </c>
    </row>
    <row r="50" spans="1:32" s="5" customFormat="1" ht="18" customHeight="1">
      <c r="A50" s="27">
        <v>1</v>
      </c>
      <c r="B50" s="31">
        <v>349</v>
      </c>
      <c r="C50" s="31">
        <v>259</v>
      </c>
      <c r="D50" s="31">
        <v>53</v>
      </c>
      <c r="E50" s="31"/>
      <c r="F50" s="31">
        <v>258</v>
      </c>
      <c r="G50" s="31">
        <v>54</v>
      </c>
      <c r="H50" s="31"/>
      <c r="I50" s="31">
        <v>256</v>
      </c>
      <c r="J50" s="31">
        <v>56</v>
      </c>
      <c r="K50" s="31"/>
      <c r="L50" s="31">
        <v>258</v>
      </c>
      <c r="M50" s="31">
        <v>54</v>
      </c>
      <c r="N50" s="31"/>
      <c r="O50" s="31">
        <v>256</v>
      </c>
      <c r="P50" s="31">
        <v>56</v>
      </c>
      <c r="Q50" s="31"/>
      <c r="R50" s="31">
        <v>295</v>
      </c>
      <c r="S50" s="31">
        <v>54</v>
      </c>
      <c r="T50" s="31"/>
      <c r="U50" s="31">
        <v>334</v>
      </c>
      <c r="V50" s="31">
        <v>15</v>
      </c>
      <c r="W50" s="31"/>
      <c r="X50" s="31">
        <v>342</v>
      </c>
      <c r="Y50" s="31">
        <v>7</v>
      </c>
      <c r="Z50" s="31"/>
      <c r="AA50" s="69"/>
      <c r="AB50" s="69"/>
      <c r="AC50" s="69"/>
      <c r="AD50" s="69"/>
      <c r="AE50" s="69"/>
      <c r="AF50" s="69"/>
    </row>
    <row r="51" spans="1:32" s="5" customFormat="1" ht="18" customHeight="1">
      <c r="A51" s="27">
        <v>2</v>
      </c>
      <c r="B51" s="31">
        <v>512</v>
      </c>
      <c r="C51" s="31">
        <v>447</v>
      </c>
      <c r="D51" s="31">
        <v>65</v>
      </c>
      <c r="E51" s="31"/>
      <c r="F51" s="31">
        <v>447</v>
      </c>
      <c r="G51" s="31">
        <v>65</v>
      </c>
      <c r="H51" s="31"/>
      <c r="I51" s="31">
        <v>447</v>
      </c>
      <c r="J51" s="31">
        <v>65</v>
      </c>
      <c r="K51" s="31"/>
      <c r="L51" s="31">
        <v>445</v>
      </c>
      <c r="M51" s="31">
        <v>67</v>
      </c>
      <c r="N51" s="31"/>
      <c r="O51" s="31">
        <v>444</v>
      </c>
      <c r="P51" s="31">
        <v>68</v>
      </c>
      <c r="Q51" s="31"/>
      <c r="R51" s="31">
        <v>448</v>
      </c>
      <c r="S51" s="31">
        <v>64</v>
      </c>
      <c r="T51" s="31"/>
      <c r="U51" s="31">
        <v>452</v>
      </c>
      <c r="V51" s="31">
        <v>60</v>
      </c>
      <c r="W51" s="31"/>
      <c r="X51" s="31">
        <v>452</v>
      </c>
      <c r="Y51" s="31">
        <v>60</v>
      </c>
      <c r="Z51" s="31"/>
      <c r="AA51" s="69"/>
      <c r="AB51" s="69"/>
      <c r="AC51" s="69"/>
      <c r="AD51" s="69"/>
      <c r="AE51" s="69"/>
      <c r="AF51" s="69"/>
    </row>
    <row r="52" spans="1:32" s="5" customFormat="1" ht="18" customHeight="1">
      <c r="A52" s="27">
        <v>3</v>
      </c>
      <c r="B52" s="31">
        <v>513</v>
      </c>
      <c r="C52" s="31">
        <v>462</v>
      </c>
      <c r="D52" s="31">
        <v>47</v>
      </c>
      <c r="E52" s="31"/>
      <c r="F52" s="31">
        <v>466</v>
      </c>
      <c r="G52" s="31">
        <v>44</v>
      </c>
      <c r="H52" s="31"/>
      <c r="I52" s="31">
        <v>453</v>
      </c>
      <c r="J52" s="31">
        <v>56</v>
      </c>
      <c r="K52" s="31"/>
      <c r="L52" s="31">
        <v>434</v>
      </c>
      <c r="M52" s="31">
        <v>75</v>
      </c>
      <c r="N52" s="31"/>
      <c r="O52" s="31">
        <v>423</v>
      </c>
      <c r="P52" s="31">
        <v>86</v>
      </c>
      <c r="Q52" s="31"/>
      <c r="R52" s="31">
        <v>469</v>
      </c>
      <c r="S52" s="31">
        <v>43</v>
      </c>
      <c r="T52" s="31"/>
      <c r="U52" s="31">
        <v>484</v>
      </c>
      <c r="V52" s="31">
        <v>28</v>
      </c>
      <c r="W52" s="31"/>
      <c r="X52" s="31">
        <v>508</v>
      </c>
      <c r="Y52" s="31">
        <v>5</v>
      </c>
      <c r="Z52" s="31"/>
      <c r="AA52" s="62">
        <v>469</v>
      </c>
      <c r="AB52" s="62">
        <v>43</v>
      </c>
      <c r="AC52" s="62"/>
      <c r="AD52" s="62">
        <v>447</v>
      </c>
      <c r="AE52" s="62">
        <v>65</v>
      </c>
      <c r="AF52" s="62"/>
    </row>
    <row r="53" spans="1:32" s="5" customFormat="1" ht="4.5" customHeight="1">
      <c r="A53" s="29"/>
      <c r="B53" s="31"/>
      <c r="C53" s="31"/>
      <c r="D53" s="31"/>
      <c r="E53" s="31"/>
      <c r="F53" s="31"/>
      <c r="G53" s="31"/>
      <c r="H53" s="32"/>
      <c r="I53" s="31"/>
      <c r="J53" s="31"/>
      <c r="K53" s="31"/>
      <c r="L53" s="31"/>
      <c r="M53" s="31"/>
      <c r="N53" s="31"/>
      <c r="O53" s="31"/>
      <c r="P53" s="31"/>
      <c r="Q53" s="29"/>
      <c r="R53" s="61"/>
      <c r="S53" s="61"/>
      <c r="T53" s="61"/>
      <c r="U53" s="61"/>
      <c r="V53" s="62"/>
      <c r="W53" s="62"/>
      <c r="X53" s="62"/>
      <c r="Y53" s="62"/>
      <c r="Z53" s="62"/>
    </row>
    <row r="54" spans="1:32" s="5" customFormat="1" ht="6" customHeight="1">
      <c r="A54" s="18"/>
      <c r="B54" s="22"/>
      <c r="C54" s="22"/>
      <c r="D54" s="22"/>
      <c r="E54" s="22"/>
      <c r="F54" s="22"/>
      <c r="G54" s="22"/>
      <c r="H54" s="23"/>
      <c r="I54" s="22"/>
      <c r="J54" s="22"/>
      <c r="K54" s="22"/>
      <c r="L54" s="22"/>
      <c r="M54" s="22"/>
      <c r="N54" s="22"/>
      <c r="O54" s="22"/>
      <c r="P54" s="22"/>
      <c r="Q54" s="18"/>
      <c r="R54" s="58"/>
      <c r="S54" s="58"/>
      <c r="T54" s="58"/>
      <c r="U54" s="58"/>
    </row>
    <row r="55" spans="1:32" s="1" customFormat="1" ht="47.25" customHeight="1">
      <c r="A55" s="33" t="s">
        <v>88</v>
      </c>
      <c r="B55" s="33" t="s">
        <v>67</v>
      </c>
      <c r="C55" s="33" t="s">
        <v>89</v>
      </c>
      <c r="D55" s="33" t="s">
        <v>90</v>
      </c>
      <c r="E55" s="33" t="s">
        <v>91</v>
      </c>
      <c r="F55" s="33" t="s">
        <v>92</v>
      </c>
      <c r="G55" s="33" t="s">
        <v>91</v>
      </c>
      <c r="H55" s="34" t="s">
        <v>93</v>
      </c>
      <c r="I55" s="34" t="s">
        <v>30</v>
      </c>
      <c r="J55" s="34" t="s">
        <v>94</v>
      </c>
      <c r="K55" s="34" t="s">
        <v>91</v>
      </c>
      <c r="L55" s="34" t="s">
        <v>95</v>
      </c>
      <c r="M55" s="34" t="s">
        <v>91</v>
      </c>
      <c r="N55" s="51" t="s">
        <v>96</v>
      </c>
      <c r="O55" s="51" t="s">
        <v>91</v>
      </c>
      <c r="P55" s="52"/>
      <c r="Q55" s="63" t="s">
        <v>66</v>
      </c>
      <c r="R55" s="63" t="s">
        <v>67</v>
      </c>
      <c r="S55" s="63" t="s">
        <v>97</v>
      </c>
      <c r="T55" s="63" t="s">
        <v>55</v>
      </c>
      <c r="U55" s="63" t="s">
        <v>98</v>
      </c>
      <c r="V55" s="63" t="s">
        <v>55</v>
      </c>
      <c r="W55" s="64" t="s">
        <v>99</v>
      </c>
      <c r="X55" s="64" t="s">
        <v>45</v>
      </c>
      <c r="Y55" s="90" t="s">
        <v>100</v>
      </c>
      <c r="Z55" s="91"/>
    </row>
    <row r="56" spans="1:32" s="1" customFormat="1" ht="16.5" customHeight="1">
      <c r="A56" s="33" t="s">
        <v>101</v>
      </c>
      <c r="B56" s="35">
        <v>349</v>
      </c>
      <c r="C56" s="35">
        <f>B56</f>
        <v>349</v>
      </c>
      <c r="D56" s="35">
        <v>3</v>
      </c>
      <c r="E56" s="36">
        <f>D56*100/$C56</f>
        <v>0.85959885386819479</v>
      </c>
      <c r="F56" s="35">
        <f>C56-D56</f>
        <v>346</v>
      </c>
      <c r="G56" s="36">
        <f>F56*100/$C56</f>
        <v>99.140401146131808</v>
      </c>
      <c r="H56" s="34" t="s">
        <v>102</v>
      </c>
      <c r="I56" s="35">
        <f t="shared" ref="I56:I61" si="19">J56+L56+N56+$S$24</f>
        <v>349</v>
      </c>
      <c r="J56" s="35">
        <v>317</v>
      </c>
      <c r="K56" s="35">
        <f t="shared" ref="K56:K61" si="20">J56*100/$I56</f>
        <v>90.830945558739259</v>
      </c>
      <c r="L56" s="35">
        <v>32</v>
      </c>
      <c r="M56" s="35">
        <f t="shared" ref="M56:M61" si="21">L56*100/$I56</f>
        <v>9.1690544412607444</v>
      </c>
      <c r="N56" s="35"/>
      <c r="O56" s="35">
        <f t="shared" ref="O56:O61" si="22">N56*100/$I56</f>
        <v>0</v>
      </c>
      <c r="P56" s="49"/>
      <c r="Q56" s="65">
        <v>1</v>
      </c>
      <c r="R56" s="66">
        <f>S56+U56+W56</f>
        <v>349</v>
      </c>
      <c r="S56" s="66">
        <v>345</v>
      </c>
      <c r="T56" s="67">
        <f t="shared" ref="T56:T61" si="23">S56*100/$R56</f>
        <v>98.853868194842406</v>
      </c>
      <c r="U56" s="66">
        <v>4</v>
      </c>
      <c r="V56" s="67">
        <f t="shared" ref="V56:V61" si="24">U56*100/$R56</f>
        <v>1.1461318051575931</v>
      </c>
      <c r="W56" s="66">
        <v>0</v>
      </c>
      <c r="X56" s="66"/>
      <c r="Y56" s="92"/>
      <c r="Z56" s="93"/>
    </row>
    <row r="57" spans="1:32" s="1" customFormat="1" ht="17.25" customHeight="1">
      <c r="A57" s="33" t="s">
        <v>103</v>
      </c>
      <c r="B57" s="35">
        <v>349</v>
      </c>
      <c r="C57" s="35">
        <f>B57</f>
        <v>349</v>
      </c>
      <c r="D57" s="35">
        <v>4</v>
      </c>
      <c r="E57" s="36">
        <f>D57*100/$C57</f>
        <v>1.1461318051575931</v>
      </c>
      <c r="F57" s="35">
        <f>C57-D57</f>
        <v>345</v>
      </c>
      <c r="G57" s="36">
        <f>F57*100/$C57</f>
        <v>98.853868194842406</v>
      </c>
      <c r="H57" s="34" t="s">
        <v>104</v>
      </c>
      <c r="I57" s="35">
        <f t="shared" si="19"/>
        <v>349</v>
      </c>
      <c r="J57" s="35">
        <v>342</v>
      </c>
      <c r="K57" s="35">
        <f t="shared" si="20"/>
        <v>97.994269340974213</v>
      </c>
      <c r="L57" s="35">
        <v>7</v>
      </c>
      <c r="M57" s="35">
        <f t="shared" si="21"/>
        <v>2.005730659025788</v>
      </c>
      <c r="N57" s="35"/>
      <c r="O57" s="35">
        <f t="shared" si="22"/>
        <v>0</v>
      </c>
      <c r="P57" s="49"/>
      <c r="Q57" s="65">
        <v>2</v>
      </c>
      <c r="R57" s="66">
        <f>S57+U57+W57</f>
        <v>512</v>
      </c>
      <c r="S57" s="66" t="s">
        <v>157</v>
      </c>
      <c r="T57" s="67">
        <f t="shared" si="23"/>
        <v>99.609375</v>
      </c>
      <c r="U57" s="66" t="s">
        <v>162</v>
      </c>
      <c r="V57" s="67">
        <f t="shared" si="24"/>
        <v>0.390625</v>
      </c>
      <c r="W57" s="66">
        <v>0</v>
      </c>
      <c r="X57" s="66"/>
      <c r="Y57" s="92"/>
      <c r="Z57" s="93"/>
    </row>
    <row r="58" spans="1:32" s="1" customFormat="1" ht="16.5" customHeight="1">
      <c r="A58" s="37"/>
      <c r="B58" s="38"/>
      <c r="C58" s="38"/>
      <c r="D58" s="38"/>
      <c r="E58" s="38"/>
      <c r="F58" s="38"/>
      <c r="G58" s="38"/>
      <c r="H58" s="39" t="s">
        <v>105</v>
      </c>
      <c r="I58" s="35">
        <f t="shared" si="19"/>
        <v>349</v>
      </c>
      <c r="J58" s="35">
        <v>348</v>
      </c>
      <c r="K58" s="35">
        <f t="shared" si="20"/>
        <v>99.713467048710598</v>
      </c>
      <c r="L58" s="35">
        <v>1</v>
      </c>
      <c r="M58" s="35">
        <f t="shared" si="21"/>
        <v>0.28653295128939826</v>
      </c>
      <c r="N58" s="35"/>
      <c r="O58" s="35">
        <f t="shared" si="22"/>
        <v>0</v>
      </c>
      <c r="P58" s="49"/>
      <c r="Q58" s="65">
        <v>3</v>
      </c>
      <c r="R58" s="66">
        <f>S58+U58+W58</f>
        <v>513</v>
      </c>
      <c r="S58" s="66" t="s">
        <v>158</v>
      </c>
      <c r="T58" s="67">
        <f t="shared" si="23"/>
        <v>99.220272904483437</v>
      </c>
      <c r="U58" s="66" t="s">
        <v>153</v>
      </c>
      <c r="V58" s="67">
        <f t="shared" si="24"/>
        <v>0.77972709551656916</v>
      </c>
      <c r="W58" s="66">
        <v>0</v>
      </c>
      <c r="X58" s="66"/>
      <c r="Y58" s="92"/>
      <c r="Z58" s="93"/>
    </row>
    <row r="59" spans="1:32" s="1" customFormat="1" ht="14.25" customHeight="1">
      <c r="A59" s="37"/>
      <c r="B59" s="38"/>
      <c r="C59" s="38"/>
      <c r="D59" s="38"/>
      <c r="E59" s="38"/>
      <c r="F59" s="38"/>
      <c r="G59" s="38"/>
      <c r="H59" s="34" t="s">
        <v>106</v>
      </c>
      <c r="I59" s="35">
        <f t="shared" si="19"/>
        <v>349</v>
      </c>
      <c r="J59" s="35">
        <v>349</v>
      </c>
      <c r="K59" s="35">
        <f t="shared" si="20"/>
        <v>100</v>
      </c>
      <c r="L59" s="35"/>
      <c r="M59" s="35">
        <f t="shared" si="21"/>
        <v>0</v>
      </c>
      <c r="N59" s="35"/>
      <c r="O59" s="35">
        <f t="shared" si="22"/>
        <v>0</v>
      </c>
      <c r="P59" s="49"/>
      <c r="Q59" s="65">
        <v>4</v>
      </c>
      <c r="R59" s="66">
        <f>S59+U59+W59</f>
        <v>447</v>
      </c>
      <c r="S59" s="66" t="s">
        <v>159</v>
      </c>
      <c r="T59" s="67">
        <f t="shared" si="23"/>
        <v>100</v>
      </c>
      <c r="U59" s="66"/>
      <c r="V59" s="67">
        <f t="shared" si="24"/>
        <v>0</v>
      </c>
      <c r="W59" s="66">
        <v>0</v>
      </c>
      <c r="X59" s="66"/>
      <c r="Y59" s="92"/>
      <c r="Z59" s="93"/>
    </row>
    <row r="60" spans="1:32" s="1" customFormat="1" ht="16.5" customHeight="1">
      <c r="A60" s="37"/>
      <c r="B60" s="38"/>
      <c r="C60" s="38"/>
      <c r="D60" s="38"/>
      <c r="E60" s="38"/>
      <c r="F60" s="38"/>
      <c r="G60" s="38"/>
      <c r="H60" s="34" t="s">
        <v>107</v>
      </c>
      <c r="I60" s="35">
        <f t="shared" si="19"/>
        <v>349</v>
      </c>
      <c r="J60" s="35">
        <v>300</v>
      </c>
      <c r="K60" s="35">
        <f t="shared" si="20"/>
        <v>85.959885386819479</v>
      </c>
      <c r="L60" s="35">
        <v>49</v>
      </c>
      <c r="M60" s="35">
        <f t="shared" si="21"/>
        <v>14.040114613180515</v>
      </c>
      <c r="N60" s="35"/>
      <c r="O60" s="35">
        <f t="shared" si="22"/>
        <v>0</v>
      </c>
      <c r="P60" s="49"/>
      <c r="Q60" s="65">
        <v>5</v>
      </c>
      <c r="R60" s="66">
        <f>S60+U60+W60</f>
        <v>673</v>
      </c>
      <c r="S60" s="66" t="s">
        <v>160</v>
      </c>
      <c r="T60" s="67">
        <f t="shared" si="23"/>
        <v>100</v>
      </c>
      <c r="U60" s="66"/>
      <c r="V60" s="67">
        <f t="shared" si="24"/>
        <v>0</v>
      </c>
      <c r="W60" s="66">
        <v>0</v>
      </c>
      <c r="X60" s="66"/>
      <c r="Y60" s="92"/>
      <c r="Z60" s="93"/>
    </row>
    <row r="61" spans="1:32" s="1" customFormat="1" ht="14.25" customHeight="1">
      <c r="A61" s="37"/>
      <c r="B61" s="38"/>
      <c r="C61" s="38"/>
      <c r="D61" s="38"/>
      <c r="E61" s="38"/>
      <c r="F61" s="38"/>
      <c r="G61" s="38"/>
      <c r="H61" s="40" t="s">
        <v>108</v>
      </c>
      <c r="I61" s="35">
        <f t="shared" si="19"/>
        <v>349</v>
      </c>
      <c r="J61" s="35">
        <v>349</v>
      </c>
      <c r="K61" s="35">
        <f t="shared" si="20"/>
        <v>100</v>
      </c>
      <c r="L61" s="35"/>
      <c r="M61" s="35">
        <f t="shared" si="21"/>
        <v>0</v>
      </c>
      <c r="N61" s="35"/>
      <c r="O61" s="35">
        <f t="shared" si="22"/>
        <v>0</v>
      </c>
      <c r="P61" s="49"/>
      <c r="Q61" s="65" t="s">
        <v>43</v>
      </c>
      <c r="R61" s="66">
        <f>SUM(R56:R60)</f>
        <v>2494</v>
      </c>
      <c r="S61" s="66" t="s">
        <v>161</v>
      </c>
      <c r="T61" s="67">
        <f t="shared" si="23"/>
        <v>99.558941459502805</v>
      </c>
      <c r="U61" s="66" t="s">
        <v>163</v>
      </c>
      <c r="V61" s="67">
        <f t="shared" si="24"/>
        <v>0.44105854049719329</v>
      </c>
      <c r="W61" s="66">
        <v>0</v>
      </c>
      <c r="X61" s="66">
        <f>SUM(X56:X60)</f>
        <v>0</v>
      </c>
      <c r="Y61" s="94"/>
      <c r="Z61" s="95"/>
    </row>
    <row r="62" spans="1:32" s="1" customFormat="1" ht="36.75" customHeight="1">
      <c r="A62" s="41" t="s">
        <v>109</v>
      </c>
      <c r="B62" s="41" t="s">
        <v>30</v>
      </c>
      <c r="C62" s="41" t="s">
        <v>89</v>
      </c>
      <c r="D62" s="42" t="s">
        <v>90</v>
      </c>
      <c r="E62" s="42" t="s">
        <v>91</v>
      </c>
      <c r="F62" s="42" t="s">
        <v>92</v>
      </c>
      <c r="G62" s="42" t="s">
        <v>91</v>
      </c>
      <c r="H62" s="43" t="s">
        <v>110</v>
      </c>
      <c r="I62" s="41" t="s">
        <v>30</v>
      </c>
      <c r="J62" s="41" t="s">
        <v>94</v>
      </c>
      <c r="K62" s="41" t="s">
        <v>91</v>
      </c>
      <c r="L62" s="41" t="s">
        <v>95</v>
      </c>
      <c r="M62" s="41" t="s">
        <v>91</v>
      </c>
      <c r="N62" s="53" t="s">
        <v>96</v>
      </c>
      <c r="O62" s="53" t="s">
        <v>91</v>
      </c>
    </row>
    <row r="63" spans="1:32" s="1" customFormat="1" ht="15.75" customHeight="1">
      <c r="A63" s="41" t="s">
        <v>101</v>
      </c>
      <c r="B63" s="35">
        <v>512</v>
      </c>
      <c r="C63" s="35">
        <v>512</v>
      </c>
      <c r="D63" s="35">
        <v>2</v>
      </c>
      <c r="E63" s="36">
        <f>D63*100/$C63</f>
        <v>0.390625</v>
      </c>
      <c r="F63" s="35">
        <f>C63-D63</f>
        <v>510</v>
      </c>
      <c r="G63" s="36">
        <f>F63*100/$C63</f>
        <v>99.609375</v>
      </c>
      <c r="H63" s="44" t="s">
        <v>102</v>
      </c>
      <c r="I63" s="35">
        <f t="shared" ref="I63:I68" si="25">J63+L63+N63+$S$25</f>
        <v>512</v>
      </c>
      <c r="J63" s="35">
        <v>466</v>
      </c>
      <c r="K63" s="35">
        <f t="shared" ref="K63:K68" si="26">J63*100/$I63</f>
        <v>91.015625</v>
      </c>
      <c r="L63" s="35">
        <v>46</v>
      </c>
      <c r="M63" s="35">
        <f t="shared" ref="M63:M68" si="27">L63*100/$I63</f>
        <v>8.984375</v>
      </c>
      <c r="N63" s="35"/>
      <c r="O63" s="35">
        <f t="shared" ref="O63:O68" si="28">N63*100/$I63</f>
        <v>0</v>
      </c>
      <c r="P63" s="128" t="s">
        <v>112</v>
      </c>
      <c r="Q63" s="117" t="s">
        <v>113</v>
      </c>
      <c r="R63" s="118"/>
      <c r="S63" s="118"/>
      <c r="T63" s="118"/>
      <c r="U63" s="118"/>
      <c r="V63" s="118"/>
      <c r="W63" s="118"/>
      <c r="X63" s="118"/>
      <c r="Y63" s="118"/>
      <c r="Z63" s="116" t="s">
        <v>111</v>
      </c>
      <c r="AA63" s="151" t="s">
        <v>114</v>
      </c>
      <c r="AB63" s="152"/>
    </row>
    <row r="64" spans="1:32" s="1" customFormat="1" ht="15.75" customHeight="1">
      <c r="A64" s="41" t="s">
        <v>103</v>
      </c>
      <c r="B64" s="35">
        <v>512</v>
      </c>
      <c r="C64" s="35">
        <v>512</v>
      </c>
      <c r="D64" s="35"/>
      <c r="E64" s="36">
        <f>D64*100/$C64</f>
        <v>0</v>
      </c>
      <c r="F64" s="35">
        <f>C64-D64</f>
        <v>512</v>
      </c>
      <c r="G64" s="36">
        <f>F64*100/$C64</f>
        <v>100</v>
      </c>
      <c r="H64" s="45" t="s">
        <v>115</v>
      </c>
      <c r="I64" s="35">
        <f t="shared" si="25"/>
        <v>512</v>
      </c>
      <c r="J64" s="35">
        <v>507</v>
      </c>
      <c r="K64" s="35">
        <f t="shared" si="26"/>
        <v>99.0234375</v>
      </c>
      <c r="L64" s="35">
        <v>5</v>
      </c>
      <c r="M64" s="35">
        <f t="shared" si="27"/>
        <v>0.9765625</v>
      </c>
      <c r="N64" s="35"/>
      <c r="O64" s="35">
        <f t="shared" si="28"/>
        <v>0</v>
      </c>
      <c r="P64" s="129"/>
      <c r="Q64" s="68" t="s">
        <v>116</v>
      </c>
      <c r="R64" s="68" t="s">
        <v>117</v>
      </c>
      <c r="S64" s="68" t="s">
        <v>91</v>
      </c>
      <c r="T64" s="68" t="s">
        <v>94</v>
      </c>
      <c r="U64" s="68" t="s">
        <v>91</v>
      </c>
      <c r="V64" s="68" t="s">
        <v>95</v>
      </c>
      <c r="W64" s="68" t="s">
        <v>91</v>
      </c>
      <c r="X64" s="68" t="s">
        <v>96</v>
      </c>
      <c r="Y64" s="89" t="s">
        <v>91</v>
      </c>
      <c r="Z64" s="116"/>
      <c r="AA64" s="151"/>
      <c r="AB64" s="152"/>
    </row>
    <row r="65" spans="1:28" s="1" customFormat="1" ht="18" customHeight="1">
      <c r="A65" s="18"/>
      <c r="B65" s="70"/>
      <c r="C65" s="70"/>
      <c r="D65" s="70"/>
      <c r="E65" s="70"/>
      <c r="F65" s="70"/>
      <c r="G65" s="70"/>
      <c r="H65" s="45" t="s">
        <v>105</v>
      </c>
      <c r="I65" s="35">
        <f t="shared" si="25"/>
        <v>512</v>
      </c>
      <c r="J65" s="35">
        <v>512</v>
      </c>
      <c r="K65" s="35">
        <f t="shared" si="26"/>
        <v>100</v>
      </c>
      <c r="L65" s="35"/>
      <c r="M65" s="35">
        <f t="shared" si="27"/>
        <v>0</v>
      </c>
      <c r="N65" s="35"/>
      <c r="O65" s="35">
        <f t="shared" si="28"/>
        <v>0</v>
      </c>
      <c r="P65" s="68">
        <v>1</v>
      </c>
      <c r="Q65" s="66">
        <f>R65+T65+V65+X65+$S$24</f>
        <v>349</v>
      </c>
      <c r="R65" s="66">
        <v>267</v>
      </c>
      <c r="S65" s="67">
        <f>R65*100/$Q65</f>
        <v>76.504297994269336</v>
      </c>
      <c r="T65" s="66">
        <v>9</v>
      </c>
      <c r="U65" s="67">
        <f>T65*100/$Q65</f>
        <v>2.5787965616045847</v>
      </c>
      <c r="V65" s="66">
        <v>69</v>
      </c>
      <c r="W65" s="67">
        <f>V65*100/$Q65</f>
        <v>19.770773638968482</v>
      </c>
      <c r="X65" s="66">
        <v>4</v>
      </c>
      <c r="Y65" s="67">
        <f>X65*100/$Q65</f>
        <v>1.1461318051575931</v>
      </c>
      <c r="Z65" s="66">
        <f>$S24</f>
        <v>0</v>
      </c>
      <c r="AA65" s="151"/>
      <c r="AB65" s="152"/>
    </row>
    <row r="66" spans="1:28" s="1" customFormat="1" ht="16.5" customHeight="1">
      <c r="A66" s="18"/>
      <c r="B66" s="70"/>
      <c r="C66" s="70"/>
      <c r="D66" s="70"/>
      <c r="E66" s="70"/>
      <c r="F66" s="70"/>
      <c r="G66" s="70"/>
      <c r="H66" s="44" t="s">
        <v>106</v>
      </c>
      <c r="I66" s="35">
        <f t="shared" si="25"/>
        <v>512</v>
      </c>
      <c r="J66" s="35">
        <v>512</v>
      </c>
      <c r="K66" s="35">
        <f t="shared" si="26"/>
        <v>100</v>
      </c>
      <c r="L66" s="35"/>
      <c r="M66" s="35">
        <f t="shared" si="27"/>
        <v>0</v>
      </c>
      <c r="N66" s="35"/>
      <c r="O66" s="35">
        <f t="shared" si="28"/>
        <v>0</v>
      </c>
      <c r="P66" s="68">
        <v>2</v>
      </c>
      <c r="Q66" s="66">
        <f>R66+T66+V66+X66+$S$24</f>
        <v>512</v>
      </c>
      <c r="R66" s="66">
        <v>412</v>
      </c>
      <c r="S66" s="67">
        <f>R66*100/$Q66</f>
        <v>80.46875</v>
      </c>
      <c r="T66" s="66">
        <v>19</v>
      </c>
      <c r="U66" s="67">
        <f>T66*100/$Q66</f>
        <v>3.7109375</v>
      </c>
      <c r="V66" s="66">
        <v>79</v>
      </c>
      <c r="W66" s="67">
        <f>V66*100/$Q66</f>
        <v>15.4296875</v>
      </c>
      <c r="X66" s="66">
        <v>2</v>
      </c>
      <c r="Y66" s="67">
        <f>X66*100/$Q66</f>
        <v>0.390625</v>
      </c>
      <c r="Z66" s="66">
        <f>$S25</f>
        <v>0</v>
      </c>
    </row>
    <row r="67" spans="1:28" s="1" customFormat="1" ht="15.75" customHeight="1">
      <c r="A67" s="18"/>
      <c r="B67" s="70"/>
      <c r="C67" s="70"/>
      <c r="D67" s="70"/>
      <c r="E67" s="70"/>
      <c r="F67" s="70"/>
      <c r="G67" s="70"/>
      <c r="H67" s="44" t="s">
        <v>107</v>
      </c>
      <c r="I67" s="35">
        <f t="shared" si="25"/>
        <v>512</v>
      </c>
      <c r="J67" s="35">
        <v>458</v>
      </c>
      <c r="K67" s="35">
        <f t="shared" si="26"/>
        <v>89.453125</v>
      </c>
      <c r="L67" s="35">
        <v>54</v>
      </c>
      <c r="M67" s="35">
        <f t="shared" si="27"/>
        <v>10.546875</v>
      </c>
      <c r="N67" s="35"/>
      <c r="O67" s="35">
        <f t="shared" si="28"/>
        <v>0</v>
      </c>
      <c r="P67" s="68">
        <v>3</v>
      </c>
      <c r="Q67" s="66">
        <f>R67+T67+V67+X67+$S$24</f>
        <v>513</v>
      </c>
      <c r="R67" s="66">
        <v>303</v>
      </c>
      <c r="S67" s="67">
        <f>R67*100/$Q67</f>
        <v>59.064327485380119</v>
      </c>
      <c r="T67" s="66">
        <v>73</v>
      </c>
      <c r="U67" s="67">
        <f>T67*100/$Q67</f>
        <v>14.230019493177387</v>
      </c>
      <c r="V67" s="66">
        <v>133</v>
      </c>
      <c r="W67" s="67">
        <f>V67*100/$Q67</f>
        <v>25.925925925925927</v>
      </c>
      <c r="X67" s="66">
        <v>4</v>
      </c>
      <c r="Y67" s="67">
        <f>X67*100/$Q67</f>
        <v>0.77972709551656916</v>
      </c>
      <c r="Z67" s="66">
        <f>$S26</f>
        <v>0</v>
      </c>
    </row>
    <row r="68" spans="1:28" s="1" customFormat="1" ht="14.25" customHeight="1">
      <c r="A68" s="18"/>
      <c r="B68" s="70"/>
      <c r="C68" s="70"/>
      <c r="D68" s="70"/>
      <c r="E68" s="70"/>
      <c r="F68" s="70"/>
      <c r="G68" s="70"/>
      <c r="H68" s="44" t="s">
        <v>108</v>
      </c>
      <c r="I68" s="35">
        <f t="shared" si="25"/>
        <v>512</v>
      </c>
      <c r="J68" s="35">
        <v>512</v>
      </c>
      <c r="K68" s="35">
        <f t="shared" si="26"/>
        <v>100</v>
      </c>
      <c r="L68" s="35"/>
      <c r="M68" s="35">
        <f t="shared" si="27"/>
        <v>0</v>
      </c>
      <c r="N68" s="35"/>
      <c r="O68" s="35">
        <f t="shared" si="28"/>
        <v>0</v>
      </c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8" s="1" customFormat="1" ht="39" customHeight="1">
      <c r="A69" s="71" t="s">
        <v>118</v>
      </c>
      <c r="B69" s="71" t="s">
        <v>30</v>
      </c>
      <c r="C69" s="71" t="s">
        <v>89</v>
      </c>
      <c r="D69" s="72" t="s">
        <v>90</v>
      </c>
      <c r="E69" s="72" t="s">
        <v>91</v>
      </c>
      <c r="F69" s="72" t="s">
        <v>92</v>
      </c>
      <c r="G69" s="72" t="s">
        <v>91</v>
      </c>
      <c r="H69" s="71" t="s">
        <v>119</v>
      </c>
      <c r="I69" s="71" t="s">
        <v>30</v>
      </c>
      <c r="J69" s="71" t="s">
        <v>94</v>
      </c>
      <c r="K69" s="71" t="s">
        <v>91</v>
      </c>
      <c r="L69" s="71" t="s">
        <v>95</v>
      </c>
      <c r="M69" s="71" t="s">
        <v>91</v>
      </c>
      <c r="N69" s="84" t="s">
        <v>96</v>
      </c>
      <c r="O69" s="84" t="s">
        <v>91</v>
      </c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8" s="1" customFormat="1" ht="18" customHeight="1">
      <c r="A70" s="71" t="s">
        <v>101</v>
      </c>
      <c r="B70" s="35">
        <v>513</v>
      </c>
      <c r="C70" s="35">
        <v>513</v>
      </c>
      <c r="D70" s="35">
        <v>4</v>
      </c>
      <c r="E70" s="36">
        <f>D70*100/$C70</f>
        <v>0.77972709551656916</v>
      </c>
      <c r="F70" s="35">
        <f>C70-D70</f>
        <v>509</v>
      </c>
      <c r="G70" s="36">
        <f>F70*100/$C70</f>
        <v>99.220272904483437</v>
      </c>
      <c r="H70" s="73" t="s">
        <v>102</v>
      </c>
      <c r="I70" s="35">
        <f t="shared" ref="I70:I75" si="29">J70+L70+N70+$S$26</f>
        <v>513</v>
      </c>
      <c r="J70" s="35">
        <v>490</v>
      </c>
      <c r="K70" s="35">
        <f t="shared" ref="K70:K75" si="30">J70*100/$I70</f>
        <v>95.516569200779728</v>
      </c>
      <c r="L70" s="35">
        <f>513-J70</f>
        <v>23</v>
      </c>
      <c r="M70" s="35">
        <f t="shared" ref="M70:M75" si="31">L70*100/$I70</f>
        <v>4.4834307992202733</v>
      </c>
      <c r="N70" s="35"/>
      <c r="O70" s="35">
        <f t="shared" ref="O70:O75" si="32">N70*100/$I70</f>
        <v>0</v>
      </c>
    </row>
    <row r="71" spans="1:28" s="1" customFormat="1" ht="15" customHeight="1">
      <c r="A71" s="71" t="s">
        <v>103</v>
      </c>
      <c r="B71" s="35">
        <v>513</v>
      </c>
      <c r="C71" s="35">
        <v>513</v>
      </c>
      <c r="D71" s="35">
        <v>3</v>
      </c>
      <c r="E71" s="36">
        <f>D71*100/$C71</f>
        <v>0.58479532163742687</v>
      </c>
      <c r="F71" s="35">
        <f t="shared" ref="F71:F74" si="33">C71-D71</f>
        <v>510</v>
      </c>
      <c r="G71" s="36">
        <f>F71*100/$C71</f>
        <v>99.415204678362571</v>
      </c>
      <c r="H71" s="74" t="s">
        <v>115</v>
      </c>
      <c r="I71" s="35">
        <f t="shared" si="29"/>
        <v>513</v>
      </c>
      <c r="J71" s="35">
        <v>496</v>
      </c>
      <c r="K71" s="35">
        <f t="shared" si="30"/>
        <v>96.686159844054586</v>
      </c>
      <c r="L71" s="35">
        <f t="shared" ref="L71:L75" si="34">513-J71</f>
        <v>17</v>
      </c>
      <c r="M71" s="35">
        <f t="shared" si="31"/>
        <v>3.3138401559454191</v>
      </c>
      <c r="N71" s="35"/>
      <c r="O71" s="35">
        <f t="shared" si="32"/>
        <v>0</v>
      </c>
    </row>
    <row r="72" spans="1:28" s="1" customFormat="1" ht="18" customHeight="1">
      <c r="A72" s="71" t="s">
        <v>120</v>
      </c>
      <c r="B72" s="35">
        <v>513</v>
      </c>
      <c r="C72" s="35">
        <v>513</v>
      </c>
      <c r="D72" s="35"/>
      <c r="E72" s="36">
        <f>D72*100/$C72</f>
        <v>0</v>
      </c>
      <c r="F72" s="35">
        <f t="shared" si="33"/>
        <v>513</v>
      </c>
      <c r="G72" s="36">
        <f>F72*100/$C72</f>
        <v>100</v>
      </c>
      <c r="H72" s="74" t="s">
        <v>105</v>
      </c>
      <c r="I72" s="35">
        <f t="shared" si="29"/>
        <v>513</v>
      </c>
      <c r="J72" s="35">
        <v>484</v>
      </c>
      <c r="K72" s="35">
        <f t="shared" si="30"/>
        <v>94.346978557504869</v>
      </c>
      <c r="L72" s="35">
        <f t="shared" si="34"/>
        <v>29</v>
      </c>
      <c r="M72" s="35">
        <f t="shared" si="31"/>
        <v>5.6530214424951266</v>
      </c>
      <c r="N72" s="35"/>
      <c r="O72" s="35">
        <f t="shared" si="32"/>
        <v>0</v>
      </c>
    </row>
    <row r="73" spans="1:28" s="1" customFormat="1" ht="13.5" customHeight="1">
      <c r="A73" s="71" t="s">
        <v>84</v>
      </c>
      <c r="B73" s="35">
        <v>513</v>
      </c>
      <c r="C73" s="35">
        <v>513</v>
      </c>
      <c r="D73" s="35"/>
      <c r="E73" s="36">
        <f>D73*100/$C73</f>
        <v>0</v>
      </c>
      <c r="F73" s="35">
        <f t="shared" si="33"/>
        <v>513</v>
      </c>
      <c r="G73" s="36">
        <f>F73*100/$C73</f>
        <v>100</v>
      </c>
      <c r="H73" s="73" t="s">
        <v>106</v>
      </c>
      <c r="I73" s="35">
        <f t="shared" si="29"/>
        <v>513</v>
      </c>
      <c r="J73" s="35">
        <v>513</v>
      </c>
      <c r="K73" s="35">
        <f t="shared" si="30"/>
        <v>100</v>
      </c>
      <c r="L73" s="35">
        <f t="shared" si="34"/>
        <v>0</v>
      </c>
      <c r="M73" s="35">
        <f t="shared" si="31"/>
        <v>0</v>
      </c>
      <c r="N73" s="35"/>
      <c r="O73" s="35">
        <f t="shared" si="32"/>
        <v>0</v>
      </c>
    </row>
    <row r="74" spans="1:28" s="1" customFormat="1" ht="18" customHeight="1">
      <c r="A74" s="71" t="s">
        <v>121</v>
      </c>
      <c r="B74" s="35">
        <v>513</v>
      </c>
      <c r="C74" s="35">
        <v>513</v>
      </c>
      <c r="D74" s="35"/>
      <c r="E74" s="36">
        <f>D74*100/$C74</f>
        <v>0</v>
      </c>
      <c r="F74" s="35">
        <f t="shared" si="33"/>
        <v>513</v>
      </c>
      <c r="G74" s="36">
        <f>F74*100/$C74</f>
        <v>100</v>
      </c>
      <c r="H74" s="73" t="s">
        <v>107</v>
      </c>
      <c r="I74" s="35">
        <f t="shared" si="29"/>
        <v>513</v>
      </c>
      <c r="J74" s="35">
        <v>473</v>
      </c>
      <c r="K74" s="35">
        <f t="shared" si="30"/>
        <v>92.202729044834314</v>
      </c>
      <c r="L74" s="35">
        <f t="shared" si="34"/>
        <v>40</v>
      </c>
      <c r="M74" s="35">
        <f t="shared" si="31"/>
        <v>7.7972709551656916</v>
      </c>
      <c r="N74" s="35"/>
      <c r="O74" s="35">
        <f t="shared" si="32"/>
        <v>0</v>
      </c>
    </row>
    <row r="75" spans="1:28" s="1" customFormat="1" ht="18" customHeight="1">
      <c r="A75" s="18"/>
      <c r="B75" s="70"/>
      <c r="C75" s="70"/>
      <c r="D75" s="70"/>
      <c r="E75" s="70"/>
      <c r="F75" s="70"/>
      <c r="G75" s="70"/>
      <c r="H75" s="73" t="s">
        <v>108</v>
      </c>
      <c r="I75" s="35">
        <f t="shared" si="29"/>
        <v>513</v>
      </c>
      <c r="J75" s="35">
        <v>487</v>
      </c>
      <c r="K75" s="35">
        <f t="shared" si="30"/>
        <v>94.931773879142298</v>
      </c>
      <c r="L75" s="35">
        <f t="shared" si="34"/>
        <v>26</v>
      </c>
      <c r="M75" s="35">
        <f t="shared" si="31"/>
        <v>5.0682261208577</v>
      </c>
      <c r="N75" s="35"/>
      <c r="O75" s="35">
        <f t="shared" si="32"/>
        <v>0</v>
      </c>
    </row>
    <row r="76" spans="1:28" s="1" customFormat="1" ht="44.25" customHeight="1">
      <c r="A76" s="27" t="s">
        <v>122</v>
      </c>
      <c r="B76" s="27" t="s">
        <v>30</v>
      </c>
      <c r="C76" s="27" t="s">
        <v>89</v>
      </c>
      <c r="D76" s="75" t="s">
        <v>90</v>
      </c>
      <c r="E76" s="75" t="s">
        <v>91</v>
      </c>
      <c r="F76" s="75" t="s">
        <v>92</v>
      </c>
      <c r="G76" s="75" t="s">
        <v>91</v>
      </c>
      <c r="H76" s="76" t="s">
        <v>123</v>
      </c>
      <c r="I76" s="76" t="s">
        <v>30</v>
      </c>
      <c r="J76" s="76" t="s">
        <v>94</v>
      </c>
      <c r="K76" s="76" t="s">
        <v>91</v>
      </c>
      <c r="L76" s="76" t="s">
        <v>95</v>
      </c>
      <c r="M76" s="76" t="s">
        <v>91</v>
      </c>
      <c r="N76" s="85" t="s">
        <v>96</v>
      </c>
      <c r="O76" s="85" t="s">
        <v>91</v>
      </c>
    </row>
    <row r="77" spans="1:28" s="1" customFormat="1" ht="18" customHeight="1">
      <c r="A77" s="27" t="s">
        <v>101</v>
      </c>
      <c r="B77" s="35">
        <v>447</v>
      </c>
      <c r="C77" s="35">
        <v>447</v>
      </c>
      <c r="D77" s="35"/>
      <c r="E77" s="36">
        <f t="shared" ref="E77:E82" si="35">D77*100/$C77</f>
        <v>0</v>
      </c>
      <c r="F77" s="35">
        <f>C77</f>
        <v>447</v>
      </c>
      <c r="G77" s="36">
        <f t="shared" ref="G77:G82" si="36">F77*100/$C77</f>
        <v>100</v>
      </c>
      <c r="H77" s="76" t="s">
        <v>102</v>
      </c>
      <c r="I77" s="35">
        <f>J77+L77+N77+$S$27</f>
        <v>447</v>
      </c>
      <c r="J77" s="35">
        <v>436</v>
      </c>
      <c r="K77" s="35">
        <f>J77*100/$I77</f>
        <v>97.539149888143172</v>
      </c>
      <c r="L77" s="35">
        <f>447-J77</f>
        <v>11</v>
      </c>
      <c r="M77" s="35">
        <f>L77*100/$I77</f>
        <v>2.4608501118568231</v>
      </c>
      <c r="N77" s="35"/>
      <c r="O77" s="35">
        <f>N77*100/$I77</f>
        <v>0</v>
      </c>
    </row>
    <row r="78" spans="1:28" s="1" customFormat="1" ht="18" customHeight="1">
      <c r="A78" s="27" t="s">
        <v>103</v>
      </c>
      <c r="B78" s="35">
        <v>447</v>
      </c>
      <c r="C78" s="35">
        <v>447</v>
      </c>
      <c r="D78" s="35"/>
      <c r="E78" s="36">
        <f t="shared" si="35"/>
        <v>0</v>
      </c>
      <c r="F78" s="35">
        <f t="shared" ref="F78:F82" si="37">C78</f>
        <v>447</v>
      </c>
      <c r="G78" s="36">
        <f t="shared" si="36"/>
        <v>100</v>
      </c>
      <c r="H78" s="76" t="s">
        <v>124</v>
      </c>
      <c r="I78" s="35">
        <f>J78+L78+N78+$S$27</f>
        <v>447</v>
      </c>
      <c r="J78" s="35">
        <v>447</v>
      </c>
      <c r="K78" s="35">
        <f>J78*100/$I78</f>
        <v>100</v>
      </c>
      <c r="L78" s="35">
        <f t="shared" ref="L78:L81" si="38">447-J78</f>
        <v>0</v>
      </c>
      <c r="M78" s="35">
        <f>L78*100/$I78</f>
        <v>0</v>
      </c>
      <c r="N78" s="35"/>
      <c r="O78" s="35">
        <f>N78*100/$I78</f>
        <v>0</v>
      </c>
      <c r="P78" s="83"/>
      <c r="Q78" s="83"/>
      <c r="R78" s="83"/>
    </row>
    <row r="79" spans="1:28" s="1" customFormat="1" ht="18" customHeight="1">
      <c r="A79" s="27" t="s">
        <v>81</v>
      </c>
      <c r="B79" s="35">
        <v>447</v>
      </c>
      <c r="C79" s="35">
        <v>447</v>
      </c>
      <c r="D79" s="35"/>
      <c r="E79" s="36">
        <f t="shared" si="35"/>
        <v>0</v>
      </c>
      <c r="F79" s="35">
        <f t="shared" si="37"/>
        <v>447</v>
      </c>
      <c r="G79" s="36">
        <f t="shared" si="36"/>
        <v>100</v>
      </c>
      <c r="H79" s="77" t="s">
        <v>115</v>
      </c>
      <c r="I79" s="35">
        <f>J79+L79+N79+$S$27</f>
        <v>447</v>
      </c>
      <c r="J79" s="35">
        <v>447</v>
      </c>
      <c r="K79" s="35">
        <f>J79*100/$I79</f>
        <v>100</v>
      </c>
      <c r="L79" s="35">
        <f t="shared" si="38"/>
        <v>0</v>
      </c>
      <c r="M79" s="35">
        <f>L79*100/$I79</f>
        <v>0</v>
      </c>
      <c r="N79" s="35"/>
      <c r="O79" s="35">
        <f>N79*100/$I79</f>
        <v>0</v>
      </c>
      <c r="P79" s="83"/>
      <c r="Q79" s="83"/>
      <c r="R79" s="83"/>
      <c r="S79" s="86"/>
      <c r="T79" s="86"/>
      <c r="U79" s="86"/>
      <c r="V79" s="86"/>
      <c r="W79" s="86"/>
      <c r="X79" s="86"/>
    </row>
    <row r="80" spans="1:28" s="1" customFormat="1" ht="18" customHeight="1">
      <c r="A80" s="27" t="s">
        <v>125</v>
      </c>
      <c r="B80" s="35">
        <v>447</v>
      </c>
      <c r="C80" s="35">
        <v>447</v>
      </c>
      <c r="D80" s="35"/>
      <c r="E80" s="36">
        <f t="shared" si="35"/>
        <v>0</v>
      </c>
      <c r="F80" s="35">
        <f t="shared" si="37"/>
        <v>447</v>
      </c>
      <c r="G80" s="36">
        <f t="shared" si="36"/>
        <v>100</v>
      </c>
      <c r="H80" s="77" t="s">
        <v>105</v>
      </c>
      <c r="I80" s="35">
        <f>J80+L80+N80+$S$27</f>
        <v>447</v>
      </c>
      <c r="J80" s="35">
        <v>447</v>
      </c>
      <c r="K80" s="35">
        <f>J80*100/$I80</f>
        <v>100</v>
      </c>
      <c r="L80" s="35">
        <f t="shared" si="38"/>
        <v>0</v>
      </c>
      <c r="M80" s="35">
        <f>L80*100/$I80</f>
        <v>0</v>
      </c>
      <c r="N80" s="35"/>
      <c r="O80" s="35">
        <f>N80*100/$I80</f>
        <v>0</v>
      </c>
      <c r="P80" s="83"/>
      <c r="Q80" s="83"/>
      <c r="R80" s="83"/>
      <c r="S80" s="86"/>
      <c r="T80" s="86"/>
      <c r="U80" s="86"/>
      <c r="V80" s="86"/>
      <c r="W80" s="86"/>
      <c r="X80" s="86"/>
    </row>
    <row r="81" spans="1:24" s="1" customFormat="1" ht="18" customHeight="1">
      <c r="A81" s="27" t="s">
        <v>120</v>
      </c>
      <c r="B81" s="35">
        <v>447</v>
      </c>
      <c r="C81" s="35">
        <v>447</v>
      </c>
      <c r="D81" s="35"/>
      <c r="E81" s="36">
        <f t="shared" si="35"/>
        <v>0</v>
      </c>
      <c r="F81" s="35">
        <f t="shared" si="37"/>
        <v>447</v>
      </c>
      <c r="G81" s="36">
        <f t="shared" si="36"/>
        <v>100</v>
      </c>
      <c r="H81" s="76" t="s">
        <v>126</v>
      </c>
      <c r="I81" s="35">
        <f>J81+L81+N81+$S$27</f>
        <v>447</v>
      </c>
      <c r="J81" s="35">
        <v>447</v>
      </c>
      <c r="K81" s="35">
        <f>J81*100/$I81</f>
        <v>100</v>
      </c>
      <c r="L81" s="35">
        <f t="shared" si="38"/>
        <v>0</v>
      </c>
      <c r="M81" s="35">
        <f>L81*100/$I81</f>
        <v>0</v>
      </c>
      <c r="N81" s="35"/>
      <c r="O81" s="35">
        <f>N81*100/$I81</f>
        <v>0</v>
      </c>
      <c r="P81" s="83"/>
      <c r="Q81" s="83"/>
      <c r="R81" s="83"/>
    </row>
    <row r="82" spans="1:24" s="1" customFormat="1" ht="18" customHeight="1">
      <c r="A82" s="27" t="s">
        <v>84</v>
      </c>
      <c r="B82" s="35">
        <v>447</v>
      </c>
      <c r="C82" s="35">
        <v>447</v>
      </c>
      <c r="D82" s="35"/>
      <c r="E82" s="36">
        <f t="shared" si="35"/>
        <v>0</v>
      </c>
      <c r="F82" s="35">
        <f t="shared" si="37"/>
        <v>447</v>
      </c>
      <c r="G82" s="36">
        <f t="shared" si="36"/>
        <v>100</v>
      </c>
      <c r="H82" s="78"/>
      <c r="I82" s="86"/>
      <c r="J82" s="86"/>
      <c r="K82" s="86"/>
      <c r="L82" s="86"/>
      <c r="M82" s="86"/>
      <c r="N82" s="86"/>
      <c r="O82" s="86"/>
      <c r="P82" s="83"/>
      <c r="Q82" s="83"/>
      <c r="R82" s="83"/>
    </row>
    <row r="83" spans="1:24" s="1" customFormat="1" ht="42" customHeight="1">
      <c r="A83" s="79" t="s">
        <v>127</v>
      </c>
      <c r="B83" s="79" t="s">
        <v>30</v>
      </c>
      <c r="C83" s="79" t="s">
        <v>89</v>
      </c>
      <c r="D83" s="80" t="s">
        <v>90</v>
      </c>
      <c r="E83" s="80" t="s">
        <v>91</v>
      </c>
      <c r="F83" s="80" t="s">
        <v>92</v>
      </c>
      <c r="G83" s="80" t="s">
        <v>91</v>
      </c>
      <c r="H83" s="81" t="s">
        <v>128</v>
      </c>
      <c r="I83" s="87" t="s">
        <v>30</v>
      </c>
      <c r="J83" s="87" t="s">
        <v>95</v>
      </c>
      <c r="K83" s="87" t="s">
        <v>91</v>
      </c>
      <c r="L83" s="87" t="s">
        <v>96</v>
      </c>
      <c r="M83" s="87" t="s">
        <v>91</v>
      </c>
      <c r="N83" s="88" t="s">
        <v>96</v>
      </c>
      <c r="O83" s="88" t="s">
        <v>91</v>
      </c>
      <c r="P83" s="83"/>
      <c r="Q83" s="83"/>
      <c r="R83" s="83"/>
    </row>
    <row r="84" spans="1:24" s="1" customFormat="1" ht="18" customHeight="1">
      <c r="A84" s="79" t="s">
        <v>101</v>
      </c>
      <c r="B84" s="35">
        <v>673</v>
      </c>
      <c r="C84" s="35">
        <v>673</v>
      </c>
      <c r="D84" s="35"/>
      <c r="E84" s="36">
        <f t="shared" ref="E84:E89" si="39">D84*100/$C84</f>
        <v>0</v>
      </c>
      <c r="F84" s="35">
        <f>B84</f>
        <v>673</v>
      </c>
      <c r="G84" s="36">
        <f t="shared" ref="G84:G89" si="40">F84*100/$C84</f>
        <v>100</v>
      </c>
      <c r="H84" s="79" t="s">
        <v>102</v>
      </c>
      <c r="I84" s="35">
        <f>J84+L84+N84+$S$28</f>
        <v>673</v>
      </c>
      <c r="J84" s="35">
        <v>655</v>
      </c>
      <c r="K84" s="35">
        <f>J84*100/$I84</f>
        <v>97.325408618127781</v>
      </c>
      <c r="L84" s="35">
        <f>673-J84</f>
        <v>18</v>
      </c>
      <c r="M84" s="35">
        <f>L84*100/$I84</f>
        <v>2.6745913818722138</v>
      </c>
      <c r="N84" s="35"/>
      <c r="O84" s="35">
        <f>N84*100/$I84</f>
        <v>0</v>
      </c>
      <c r="P84" s="83"/>
      <c r="Q84" s="83"/>
      <c r="R84" s="83"/>
    </row>
    <row r="85" spans="1:24" s="1" customFormat="1" ht="18" customHeight="1">
      <c r="A85" s="79" t="s">
        <v>103</v>
      </c>
      <c r="B85" s="35">
        <v>673</v>
      </c>
      <c r="C85" s="35">
        <v>673</v>
      </c>
      <c r="D85" s="35"/>
      <c r="E85" s="36">
        <f t="shared" si="39"/>
        <v>0</v>
      </c>
      <c r="F85" s="35">
        <f t="shared" ref="F85:F89" si="41">B85</f>
        <v>673</v>
      </c>
      <c r="G85" s="36">
        <f t="shared" si="40"/>
        <v>100</v>
      </c>
      <c r="H85" s="79" t="s">
        <v>124</v>
      </c>
      <c r="I85" s="35">
        <f>J85+L85+N85+$S$28</f>
        <v>673</v>
      </c>
      <c r="J85" s="35">
        <v>673</v>
      </c>
      <c r="K85" s="35">
        <f>J85*100/$I85</f>
        <v>100</v>
      </c>
      <c r="L85" s="35">
        <f t="shared" ref="L85:L88" si="42">673-J85</f>
        <v>0</v>
      </c>
      <c r="M85" s="35">
        <f>L85*100/$I85</f>
        <v>0</v>
      </c>
      <c r="N85" s="35"/>
      <c r="O85" s="35">
        <f>N85*100/$I85</f>
        <v>0</v>
      </c>
      <c r="P85" s="83"/>
      <c r="Q85" s="83"/>
      <c r="R85" s="83"/>
    </row>
    <row r="86" spans="1:24" s="1" customFormat="1" ht="18" customHeight="1">
      <c r="A86" s="79" t="s">
        <v>129</v>
      </c>
      <c r="B86" s="35">
        <v>673</v>
      </c>
      <c r="C86" s="35">
        <v>673</v>
      </c>
      <c r="D86" s="35"/>
      <c r="E86" s="36">
        <f t="shared" si="39"/>
        <v>0</v>
      </c>
      <c r="F86" s="35">
        <f t="shared" si="41"/>
        <v>673</v>
      </c>
      <c r="G86" s="36">
        <f t="shared" si="40"/>
        <v>100</v>
      </c>
      <c r="H86" s="82" t="s">
        <v>115</v>
      </c>
      <c r="I86" s="35">
        <f>J86+L86+N86+$S$28</f>
        <v>673</v>
      </c>
      <c r="J86" s="35">
        <v>673</v>
      </c>
      <c r="K86" s="35">
        <f>J86*100/$I86</f>
        <v>100</v>
      </c>
      <c r="L86" s="35">
        <f t="shared" si="42"/>
        <v>0</v>
      </c>
      <c r="M86" s="35">
        <f>L86*100/$I86</f>
        <v>0</v>
      </c>
      <c r="N86" s="35"/>
      <c r="O86" s="35">
        <f>N86*100/$I86</f>
        <v>0</v>
      </c>
      <c r="P86" s="83"/>
      <c r="Q86" s="83"/>
      <c r="R86" s="83"/>
    </row>
    <row r="87" spans="1:24" s="1" customFormat="1" ht="18" customHeight="1">
      <c r="A87" s="79" t="s">
        <v>130</v>
      </c>
      <c r="B87" s="35">
        <v>673</v>
      </c>
      <c r="C87" s="35">
        <v>673</v>
      </c>
      <c r="D87" s="35"/>
      <c r="E87" s="36">
        <f t="shared" si="39"/>
        <v>0</v>
      </c>
      <c r="F87" s="35">
        <f t="shared" si="41"/>
        <v>673</v>
      </c>
      <c r="G87" s="36">
        <f t="shared" si="40"/>
        <v>100</v>
      </c>
      <c r="H87" s="82" t="s">
        <v>105</v>
      </c>
      <c r="I87" s="35">
        <f>J87+L87+N87+$S$28</f>
        <v>673</v>
      </c>
      <c r="J87" s="35">
        <v>673</v>
      </c>
      <c r="K87" s="35">
        <f>J87*100/$I87</f>
        <v>100</v>
      </c>
      <c r="L87" s="35">
        <f t="shared" si="42"/>
        <v>0</v>
      </c>
      <c r="M87" s="35">
        <f>L87*100/$I87</f>
        <v>0</v>
      </c>
      <c r="N87" s="35"/>
      <c r="O87" s="35">
        <f>N87*100/$I87</f>
        <v>0</v>
      </c>
      <c r="P87" s="83"/>
      <c r="Q87" s="83"/>
      <c r="R87" s="83"/>
    </row>
    <row r="88" spans="1:24" s="1" customFormat="1" ht="18" customHeight="1">
      <c r="A88" s="79" t="s">
        <v>120</v>
      </c>
      <c r="B88" s="35">
        <v>673</v>
      </c>
      <c r="C88" s="35">
        <v>673</v>
      </c>
      <c r="D88" s="35"/>
      <c r="E88" s="36">
        <f t="shared" si="39"/>
        <v>0</v>
      </c>
      <c r="F88" s="35">
        <f t="shared" si="41"/>
        <v>673</v>
      </c>
      <c r="G88" s="36">
        <f t="shared" si="40"/>
        <v>100</v>
      </c>
      <c r="H88" s="79" t="s">
        <v>126</v>
      </c>
      <c r="I88" s="35">
        <f>J88+L88+N88+$S$28</f>
        <v>673</v>
      </c>
      <c r="J88" s="35">
        <v>673</v>
      </c>
      <c r="K88" s="35">
        <f>J88*100/$I88</f>
        <v>100</v>
      </c>
      <c r="L88" s="35">
        <f t="shared" si="42"/>
        <v>0</v>
      </c>
      <c r="M88" s="35">
        <f>L88*100/$I88</f>
        <v>0</v>
      </c>
      <c r="N88" s="35"/>
      <c r="O88" s="35">
        <f>N88*100/$I88</f>
        <v>0</v>
      </c>
      <c r="P88" s="83"/>
      <c r="Q88" s="83"/>
      <c r="R88" s="83"/>
      <c r="S88" s="86"/>
      <c r="T88" s="86"/>
      <c r="U88" s="86"/>
      <c r="V88" s="86"/>
      <c r="W88" s="86"/>
      <c r="X88" s="86"/>
    </row>
    <row r="89" spans="1:24" s="1" customFormat="1" ht="18" customHeight="1">
      <c r="A89" s="79" t="s">
        <v>84</v>
      </c>
      <c r="B89" s="35">
        <v>673</v>
      </c>
      <c r="C89" s="35">
        <v>673</v>
      </c>
      <c r="D89" s="35"/>
      <c r="E89" s="36">
        <f t="shared" si="39"/>
        <v>0</v>
      </c>
      <c r="F89" s="35">
        <f t="shared" si="41"/>
        <v>673</v>
      </c>
      <c r="G89" s="36">
        <f t="shared" si="40"/>
        <v>100</v>
      </c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6"/>
      <c r="T89" s="86"/>
      <c r="U89" s="86"/>
      <c r="V89" s="86"/>
      <c r="W89" s="86"/>
      <c r="X89" s="86"/>
    </row>
    <row r="92" spans="1:24">
      <c r="L92" s="153" t="s">
        <v>166</v>
      </c>
    </row>
    <row r="97" spans="11:11">
      <c r="K97" s="153" t="s">
        <v>167</v>
      </c>
    </row>
  </sheetData>
  <protectedRanges>
    <protectedRange algorithmName="SHA-512" hashValue="FF0/ksNOze175r/yeJQXx/eVHybnmNNvzcZixMTuJOgqD9FnR0rwLebvx+kqLtU6WtH1laTe8gjMRaj4QL+wdQ==" saltValue="Tnx9lLkUYq+CvaNZvenNiQ==" spinCount="100000" sqref="B13:V13" name="Cộng 13"/>
  </protectedRanges>
  <mergeCells count="47">
    <mergeCell ref="M4:Q4"/>
    <mergeCell ref="S4:T4"/>
    <mergeCell ref="H31:J31"/>
    <mergeCell ref="K31:M31"/>
    <mergeCell ref="AA48:AC48"/>
    <mergeCell ref="R22:R23"/>
    <mergeCell ref="C40:Q40"/>
    <mergeCell ref="C41:E41"/>
    <mergeCell ref="F41:H41"/>
    <mergeCell ref="I41:K41"/>
    <mergeCell ref="L41:N41"/>
    <mergeCell ref="O41:Q41"/>
    <mergeCell ref="B22:D22"/>
    <mergeCell ref="E22:G22"/>
    <mergeCell ref="H22:J22"/>
    <mergeCell ref="B31:D31"/>
    <mergeCell ref="AD48:AF48"/>
    <mergeCell ref="S22:S23"/>
    <mergeCell ref="Z63:Z64"/>
    <mergeCell ref="Q63:Y63"/>
    <mergeCell ref="C47:Z47"/>
    <mergeCell ref="AA47:AF47"/>
    <mergeCell ref="C48:E48"/>
    <mergeCell ref="F48:H48"/>
    <mergeCell ref="I48:K48"/>
    <mergeCell ref="L48:N48"/>
    <mergeCell ref="O48:Q48"/>
    <mergeCell ref="R48:T48"/>
    <mergeCell ref="O22:O23"/>
    <mergeCell ref="P22:P23"/>
    <mergeCell ref="P63:P64"/>
    <mergeCell ref="Q22:Q23"/>
    <mergeCell ref="E31:G31"/>
    <mergeCell ref="A22:A23"/>
    <mergeCell ref="A31:A32"/>
    <mergeCell ref="A40:A42"/>
    <mergeCell ref="A47:A49"/>
    <mergeCell ref="B40:B42"/>
    <mergeCell ref="B47:B49"/>
    <mergeCell ref="B33:M35"/>
    <mergeCell ref="B24:J26"/>
    <mergeCell ref="AA63:AB65"/>
    <mergeCell ref="R40:Z46"/>
    <mergeCell ref="Y55:Z61"/>
    <mergeCell ref="N31:S37"/>
    <mergeCell ref="U48:W48"/>
    <mergeCell ref="X48:Z48"/>
  </mergeCells>
  <pageMargins left="0" right="0" top="0.2" bottom="0.19" header="0.5" footer="0.5"/>
  <pageSetup paperSize="9" orientation="landscape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Cộng 13" rangeCreator="" othersAccessPermission="edit"/>
  </rangeList>
  <rangeList sheetStid="2" master="">
    <arrUserId title="Cộng 1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TRƯỜNG</vt:lpstr>
    </vt:vector>
  </TitlesOfParts>
  <Company>so GDDT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Cop.</dc:creator>
  <cp:lastModifiedBy>Quynh</cp:lastModifiedBy>
  <cp:lastPrinted>2023-05-18T02:16:15Z</cp:lastPrinted>
  <dcterms:created xsi:type="dcterms:W3CDTF">2008-10-12T07:22:00Z</dcterms:created>
  <dcterms:modified xsi:type="dcterms:W3CDTF">2023-05-18T02:28:15Z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1D57E9BE43044CE7AA79693F3BAF549D</vt:lpwstr>
  </property>
  <property fmtid="{D5CDD505-2E9C-101B-9397-08002B2CF9AE}" pid="3" name="KSOProductBuildVer">
    <vt:lpwstr>1033-11.2.0.11537</vt:lpwstr>
  </property>
</Properties>
</file>